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barrera\Downloads\"/>
    </mc:Choice>
  </mc:AlternateContent>
  <xr:revisionPtr revIDLastSave="0" documentId="13_ncr:1_{C8953EB0-01B2-4E71-A7A4-0778EAB09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UB - Sponsor Budget Request" sheetId="5" r:id="rId1"/>
    <sheet name="CSUB - Cost Share-Match" sheetId="4" r:id="rId2"/>
    <sheet name="Institutional Budget Hel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35" i="4" l="1"/>
  <c r="P35" i="4"/>
  <c r="M35" i="4"/>
  <c r="J35" i="4"/>
  <c r="G35" i="4"/>
  <c r="E17" i="4"/>
  <c r="E11" i="4"/>
  <c r="E10" i="4"/>
  <c r="H10" i="4" s="1"/>
  <c r="E9" i="4"/>
  <c r="E8" i="4"/>
  <c r="E7" i="4"/>
  <c r="H7" i="4" s="1"/>
  <c r="E6" i="4"/>
  <c r="H6" i="4" s="1"/>
  <c r="E5" i="4"/>
  <c r="F5" i="4" s="1"/>
  <c r="S35" i="5"/>
  <c r="P35" i="5"/>
  <c r="M35" i="5"/>
  <c r="J35" i="5"/>
  <c r="G35" i="5"/>
  <c r="E19" i="5"/>
  <c r="G19" i="5" s="1"/>
  <c r="E18" i="5"/>
  <c r="F18" i="5" s="1"/>
  <c r="E16" i="5"/>
  <c r="H16" i="5" s="1"/>
  <c r="K16" i="5" s="1"/>
  <c r="N16" i="5" s="1"/>
  <c r="Q16" i="5" s="1"/>
  <c r="E11" i="5"/>
  <c r="H11" i="5" s="1"/>
  <c r="E10" i="5"/>
  <c r="H10" i="5" s="1"/>
  <c r="E9" i="5"/>
  <c r="E8" i="5"/>
  <c r="E7" i="5"/>
  <c r="H7" i="5" s="1"/>
  <c r="E6" i="5"/>
  <c r="F6" i="5" s="1"/>
  <c r="E5" i="5"/>
  <c r="F5" i="5" s="1"/>
  <c r="E4" i="5"/>
  <c r="H4" i="5" s="1"/>
  <c r="K4" i="5" s="1"/>
  <c r="N4" i="5" s="1"/>
  <c r="Q4" i="5" s="1"/>
  <c r="S49" i="5"/>
  <c r="P49" i="5"/>
  <c r="M49" i="5"/>
  <c r="J49" i="5"/>
  <c r="G49" i="5"/>
  <c r="T48" i="5"/>
  <c r="T47" i="5"/>
  <c r="T46" i="5"/>
  <c r="T45" i="5"/>
  <c r="T44" i="5"/>
  <c r="T43" i="5"/>
  <c r="T42" i="5"/>
  <c r="T41" i="5"/>
  <c r="T40" i="5"/>
  <c r="T39" i="5"/>
  <c r="T38" i="5"/>
  <c r="T34" i="5"/>
  <c r="T33" i="5"/>
  <c r="T32" i="5"/>
  <c r="T31" i="5"/>
  <c r="T29" i="5"/>
  <c r="T28" i="5"/>
  <c r="T27" i="5"/>
  <c r="F22" i="5"/>
  <c r="E22" i="5"/>
  <c r="E21" i="5"/>
  <c r="F21" i="5" s="1"/>
  <c r="E20" i="5"/>
  <c r="F19" i="5"/>
  <c r="E17" i="5"/>
  <c r="H17" i="5" s="1"/>
  <c r="E15" i="5"/>
  <c r="T29" i="4"/>
  <c r="S49" i="4"/>
  <c r="P49" i="4"/>
  <c r="M49" i="4"/>
  <c r="J49" i="4"/>
  <c r="G49" i="4"/>
  <c r="T43" i="4"/>
  <c r="B31" i="2"/>
  <c r="C31" i="2" s="1"/>
  <c r="B30" i="2"/>
  <c r="C30" i="2" s="1"/>
  <c r="T48" i="4"/>
  <c r="T47" i="4"/>
  <c r="T46" i="4"/>
  <c r="T45" i="4"/>
  <c r="T44" i="4"/>
  <c r="T42" i="4"/>
  <c r="T41" i="4"/>
  <c r="T40" i="4"/>
  <c r="T39" i="4"/>
  <c r="T38" i="4"/>
  <c r="T34" i="4"/>
  <c r="T33" i="4"/>
  <c r="T32" i="4"/>
  <c r="T31" i="4"/>
  <c r="T28" i="4"/>
  <c r="T27" i="4"/>
  <c r="E22" i="4"/>
  <c r="E21" i="4"/>
  <c r="E20" i="4"/>
  <c r="E19" i="4"/>
  <c r="E18" i="4"/>
  <c r="E16" i="4"/>
  <c r="E15" i="4"/>
  <c r="E4" i="4"/>
  <c r="H4" i="4" s="1"/>
  <c r="B19" i="2"/>
  <c r="C19" i="2" s="1"/>
  <c r="B17" i="2"/>
  <c r="C17" i="2" s="1"/>
  <c r="B18" i="2"/>
  <c r="C18" i="2" s="1"/>
  <c r="B16" i="2"/>
  <c r="C16" i="2" s="1"/>
  <c r="H18" i="5" l="1"/>
  <c r="K18" i="5" s="1"/>
  <c r="N18" i="5" s="1"/>
  <c r="Q18" i="5" s="1"/>
  <c r="K6" i="4"/>
  <c r="N6" i="4" s="1"/>
  <c r="Q6" i="4" s="1"/>
  <c r="I6" i="4"/>
  <c r="J6" i="4" s="1"/>
  <c r="K10" i="4"/>
  <c r="N10" i="4" s="1"/>
  <c r="Q10" i="4" s="1"/>
  <c r="I10" i="4"/>
  <c r="J10" i="4" s="1"/>
  <c r="K7" i="4"/>
  <c r="N7" i="4" s="1"/>
  <c r="Q7" i="4" s="1"/>
  <c r="I7" i="4"/>
  <c r="J7" i="4" s="1"/>
  <c r="F6" i="4"/>
  <c r="G6" i="4" s="1"/>
  <c r="F10" i="4"/>
  <c r="G10" i="4" s="1"/>
  <c r="H5" i="4"/>
  <c r="H8" i="4"/>
  <c r="H11" i="4"/>
  <c r="F11" i="4"/>
  <c r="G11" i="4" s="1"/>
  <c r="F8" i="4"/>
  <c r="G8" i="4" s="1"/>
  <c r="G5" i="4"/>
  <c r="H9" i="4"/>
  <c r="F9" i="4"/>
  <c r="G9" i="4" s="1"/>
  <c r="F7" i="4"/>
  <c r="G7" i="4"/>
  <c r="T35" i="5"/>
  <c r="G22" i="5"/>
  <c r="F20" i="5"/>
  <c r="G20" i="5" s="1"/>
  <c r="F16" i="5"/>
  <c r="G21" i="5"/>
  <c r="F17" i="5"/>
  <c r="G17" i="5" s="1"/>
  <c r="H19" i="5"/>
  <c r="K19" i="5" s="1"/>
  <c r="N19" i="5" s="1"/>
  <c r="Q19" i="5" s="1"/>
  <c r="G18" i="5"/>
  <c r="K7" i="5"/>
  <c r="N7" i="5" s="1"/>
  <c r="Q7" i="5" s="1"/>
  <c r="I7" i="5"/>
  <c r="J7" i="5" s="1"/>
  <c r="K10" i="5"/>
  <c r="N10" i="5" s="1"/>
  <c r="Q10" i="5" s="1"/>
  <c r="I10" i="5"/>
  <c r="J10" i="5" s="1"/>
  <c r="I11" i="5"/>
  <c r="J11" i="5" s="1"/>
  <c r="K11" i="5"/>
  <c r="N11" i="5" s="1"/>
  <c r="Q11" i="5" s="1"/>
  <c r="H9" i="5"/>
  <c r="F7" i="5"/>
  <c r="G7" i="5" s="1"/>
  <c r="F9" i="5"/>
  <c r="G9" i="5" s="1"/>
  <c r="G6" i="5"/>
  <c r="H6" i="5"/>
  <c r="H8" i="5"/>
  <c r="F10" i="5"/>
  <c r="G10" i="5" s="1"/>
  <c r="G5" i="5"/>
  <c r="H5" i="5"/>
  <c r="F8" i="5"/>
  <c r="G8" i="5" s="1"/>
  <c r="F11" i="5"/>
  <c r="G11" i="5" s="1"/>
  <c r="T49" i="5"/>
  <c r="K17" i="5"/>
  <c r="I17" i="5"/>
  <c r="J17" i="5" s="1"/>
  <c r="E12" i="5"/>
  <c r="E23" i="5"/>
  <c r="H15" i="5"/>
  <c r="K15" i="5" s="1"/>
  <c r="N15" i="5" s="1"/>
  <c r="Q15" i="5" s="1"/>
  <c r="H20" i="5"/>
  <c r="H21" i="5"/>
  <c r="H22" i="5"/>
  <c r="F4" i="5"/>
  <c r="G4" i="5" s="1"/>
  <c r="F15" i="5"/>
  <c r="G16" i="5"/>
  <c r="E23" i="4"/>
  <c r="E12" i="4"/>
  <c r="T35" i="4"/>
  <c r="T49" i="4"/>
  <c r="E16" i="2"/>
  <c r="F16" i="2" s="1"/>
  <c r="E19" i="2"/>
  <c r="F19" i="2" s="1"/>
  <c r="E17" i="2"/>
  <c r="F17" i="2" s="1"/>
  <c r="E18" i="2"/>
  <c r="F18" i="2" s="1"/>
  <c r="K4" i="4"/>
  <c r="I4" i="4"/>
  <c r="H15" i="4"/>
  <c r="H16" i="4"/>
  <c r="H17" i="4"/>
  <c r="H18" i="4"/>
  <c r="H19" i="4"/>
  <c r="H20" i="4"/>
  <c r="H21" i="4"/>
  <c r="H22" i="4"/>
  <c r="I22" i="4" s="1"/>
  <c r="F4" i="4"/>
  <c r="F15" i="4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E30" i="2"/>
  <c r="F30" i="2" s="1"/>
  <c r="E31" i="2"/>
  <c r="F31" i="2" s="1"/>
  <c r="F23" i="5" l="1"/>
  <c r="K9" i="4"/>
  <c r="N9" i="4" s="1"/>
  <c r="Q9" i="4" s="1"/>
  <c r="I9" i="4"/>
  <c r="J9" i="4" s="1"/>
  <c r="K5" i="4"/>
  <c r="N5" i="4" s="1"/>
  <c r="Q5" i="4" s="1"/>
  <c r="I5" i="4"/>
  <c r="J5" i="4" s="1"/>
  <c r="K11" i="4"/>
  <c r="N11" i="4" s="1"/>
  <c r="Q11" i="4" s="1"/>
  <c r="I11" i="4"/>
  <c r="L6" i="4"/>
  <c r="M6" i="4" s="1"/>
  <c r="L7" i="4"/>
  <c r="M7" i="4" s="1"/>
  <c r="L10" i="4"/>
  <c r="M10" i="4" s="1"/>
  <c r="K8" i="4"/>
  <c r="N8" i="4" s="1"/>
  <c r="Q8" i="4" s="1"/>
  <c r="I8" i="4"/>
  <c r="J8" i="4" s="1"/>
  <c r="H12" i="4"/>
  <c r="I9" i="5"/>
  <c r="J9" i="5" s="1"/>
  <c r="K9" i="5"/>
  <c r="N9" i="5" s="1"/>
  <c r="Q9" i="5" s="1"/>
  <c r="L11" i="5"/>
  <c r="M11" i="5" s="1"/>
  <c r="L10" i="5"/>
  <c r="M10" i="5" s="1"/>
  <c r="K5" i="5"/>
  <c r="N5" i="5" s="1"/>
  <c r="Q5" i="5" s="1"/>
  <c r="I5" i="5"/>
  <c r="J5" i="5"/>
  <c r="K8" i="5"/>
  <c r="N8" i="5" s="1"/>
  <c r="Q8" i="5" s="1"/>
  <c r="I8" i="5"/>
  <c r="J8" i="5"/>
  <c r="K6" i="5"/>
  <c r="N6" i="5" s="1"/>
  <c r="Q6" i="5" s="1"/>
  <c r="I6" i="5"/>
  <c r="J6" i="5" s="1"/>
  <c r="L7" i="5"/>
  <c r="M7" i="5" s="1"/>
  <c r="G12" i="5"/>
  <c r="I18" i="5"/>
  <c r="J18" i="5" s="1"/>
  <c r="N17" i="5"/>
  <c r="Q17" i="5" s="1"/>
  <c r="L17" i="5"/>
  <c r="M17" i="5" s="1"/>
  <c r="I4" i="5"/>
  <c r="H12" i="5"/>
  <c r="K22" i="5"/>
  <c r="I22" i="5"/>
  <c r="J22" i="5" s="1"/>
  <c r="I16" i="5"/>
  <c r="J16" i="5" s="1"/>
  <c r="I15" i="5"/>
  <c r="H23" i="5"/>
  <c r="G15" i="5"/>
  <c r="F12" i="5"/>
  <c r="K21" i="5"/>
  <c r="I21" i="5"/>
  <c r="J21" i="5" s="1"/>
  <c r="K20" i="5"/>
  <c r="I20" i="5"/>
  <c r="J20" i="5" s="1"/>
  <c r="I19" i="5"/>
  <c r="J19" i="5" s="1"/>
  <c r="J4" i="4"/>
  <c r="G4" i="4"/>
  <c r="G12" i="4" s="1"/>
  <c r="F12" i="4"/>
  <c r="G15" i="4"/>
  <c r="G23" i="4" s="1"/>
  <c r="F23" i="4"/>
  <c r="H23" i="4"/>
  <c r="J22" i="4"/>
  <c r="K22" i="4"/>
  <c r="K19" i="4"/>
  <c r="I19" i="4"/>
  <c r="J19" i="4" s="1"/>
  <c r="K21" i="4"/>
  <c r="I21" i="4"/>
  <c r="J21" i="4" s="1"/>
  <c r="I17" i="4"/>
  <c r="J17" i="4" s="1"/>
  <c r="K17" i="4"/>
  <c r="K20" i="4"/>
  <c r="I20" i="4"/>
  <c r="J20" i="4"/>
  <c r="K15" i="4"/>
  <c r="I15" i="4"/>
  <c r="K18" i="4"/>
  <c r="I18" i="4"/>
  <c r="J18" i="4" s="1"/>
  <c r="I16" i="4"/>
  <c r="J16" i="4" s="1"/>
  <c r="K16" i="4"/>
  <c r="L4" i="4"/>
  <c r="N4" i="4"/>
  <c r="I12" i="4" l="1"/>
  <c r="G51" i="4"/>
  <c r="O6" i="4"/>
  <c r="P6" i="4" s="1"/>
  <c r="J11" i="4"/>
  <c r="J12" i="4" s="1"/>
  <c r="L5" i="4"/>
  <c r="N12" i="4"/>
  <c r="M5" i="4"/>
  <c r="O7" i="4"/>
  <c r="P7" i="4" s="1"/>
  <c r="L11" i="4"/>
  <c r="M11" i="4"/>
  <c r="L8" i="4"/>
  <c r="M8" i="4" s="1"/>
  <c r="O10" i="4"/>
  <c r="P10" i="4" s="1"/>
  <c r="L9" i="4"/>
  <c r="M9" i="4" s="1"/>
  <c r="K12" i="4"/>
  <c r="G51" i="5"/>
  <c r="L5" i="5"/>
  <c r="M5" i="5"/>
  <c r="O10" i="5"/>
  <c r="P10" i="5" s="1"/>
  <c r="O7" i="5"/>
  <c r="P7" i="5" s="1"/>
  <c r="L6" i="5"/>
  <c r="M6" i="5" s="1"/>
  <c r="O11" i="5"/>
  <c r="P11" i="5" s="1"/>
  <c r="L9" i="5"/>
  <c r="M9" i="5" s="1"/>
  <c r="L8" i="5"/>
  <c r="M8" i="5"/>
  <c r="I12" i="5"/>
  <c r="K23" i="4"/>
  <c r="L18" i="5"/>
  <c r="M18" i="5" s="1"/>
  <c r="L19" i="5"/>
  <c r="M19" i="5" s="1"/>
  <c r="N22" i="5"/>
  <c r="L22" i="5"/>
  <c r="M22" i="5" s="1"/>
  <c r="J4" i="5"/>
  <c r="I23" i="5"/>
  <c r="J15" i="5"/>
  <c r="J23" i="5" s="1"/>
  <c r="L15" i="5"/>
  <c r="K23" i="5"/>
  <c r="G23" i="5"/>
  <c r="L4" i="5"/>
  <c r="M4" i="5" s="1"/>
  <c r="K12" i="5"/>
  <c r="N20" i="5"/>
  <c r="L20" i="5"/>
  <c r="M20" i="5" s="1"/>
  <c r="N21" i="5"/>
  <c r="L21" i="5"/>
  <c r="M21" i="5" s="1"/>
  <c r="L16" i="5"/>
  <c r="M16" i="5" s="1"/>
  <c r="O17" i="5"/>
  <c r="P17" i="5" s="1"/>
  <c r="J15" i="4"/>
  <c r="J23" i="4" s="1"/>
  <c r="I23" i="4"/>
  <c r="M4" i="4"/>
  <c r="N16" i="4"/>
  <c r="L16" i="4"/>
  <c r="M16" i="4" s="1"/>
  <c r="N17" i="4"/>
  <c r="Q17" i="4" s="1"/>
  <c r="L17" i="4"/>
  <c r="M17" i="4" s="1"/>
  <c r="N18" i="4"/>
  <c r="Q18" i="4" s="1"/>
  <c r="L18" i="4"/>
  <c r="M18" i="4" s="1"/>
  <c r="N21" i="4"/>
  <c r="Q21" i="4" s="1"/>
  <c r="L21" i="4"/>
  <c r="M21" i="4" s="1"/>
  <c r="N20" i="4"/>
  <c r="L20" i="4"/>
  <c r="M20" i="4" s="1"/>
  <c r="Q4" i="4"/>
  <c r="O4" i="4"/>
  <c r="N19" i="4"/>
  <c r="Q19" i="4" s="1"/>
  <c r="L19" i="4"/>
  <c r="M19" i="4" s="1"/>
  <c r="N22" i="4"/>
  <c r="L22" i="4"/>
  <c r="M22" i="4" s="1"/>
  <c r="N15" i="4"/>
  <c r="Q15" i="4" s="1"/>
  <c r="L15" i="4"/>
  <c r="J51" i="4" l="1"/>
  <c r="I54" i="4" s="1"/>
  <c r="J54" i="4" s="1"/>
  <c r="L12" i="4"/>
  <c r="M12" i="4"/>
  <c r="R7" i="4"/>
  <c r="S7" i="4" s="1"/>
  <c r="T7" i="4" s="1"/>
  <c r="O5" i="4"/>
  <c r="P5" i="4" s="1"/>
  <c r="O9" i="4"/>
  <c r="P9" i="4" s="1"/>
  <c r="R10" i="4"/>
  <c r="S10" i="4" s="1"/>
  <c r="T10" i="4" s="1"/>
  <c r="R6" i="4"/>
  <c r="S6" i="4" s="1"/>
  <c r="T6" i="4" s="1"/>
  <c r="O8" i="4"/>
  <c r="P8" i="4" s="1"/>
  <c r="O11" i="4"/>
  <c r="P11" i="4" s="1"/>
  <c r="R7" i="5"/>
  <c r="S7" i="5" s="1"/>
  <c r="T7" i="5" s="1"/>
  <c r="R10" i="5"/>
  <c r="S10" i="5" s="1"/>
  <c r="T10" i="5" s="1"/>
  <c r="O5" i="5"/>
  <c r="P5" i="5" s="1"/>
  <c r="O9" i="5"/>
  <c r="P9" i="5" s="1"/>
  <c r="O6" i="5"/>
  <c r="P6" i="5" s="1"/>
  <c r="O8" i="5"/>
  <c r="P8" i="5"/>
  <c r="R11" i="5"/>
  <c r="S11" i="5" s="1"/>
  <c r="T11" i="5" s="1"/>
  <c r="F54" i="4"/>
  <c r="G54" i="4" s="1"/>
  <c r="M12" i="5"/>
  <c r="O16" i="5"/>
  <c r="P16" i="5" s="1"/>
  <c r="Q21" i="5"/>
  <c r="O21" i="5"/>
  <c r="P21" i="5" s="1"/>
  <c r="Q22" i="5"/>
  <c r="O22" i="5"/>
  <c r="P22" i="5" s="1"/>
  <c r="Q20" i="5"/>
  <c r="O20" i="5"/>
  <c r="P20" i="5" s="1"/>
  <c r="L23" i="5"/>
  <c r="O19" i="5"/>
  <c r="P19" i="5" s="1"/>
  <c r="R17" i="5"/>
  <c r="S17" i="5" s="1"/>
  <c r="T17" i="5" s="1"/>
  <c r="O18" i="5"/>
  <c r="P18" i="5" s="1"/>
  <c r="J12" i="5"/>
  <c r="J51" i="5" s="1"/>
  <c r="L12" i="5"/>
  <c r="M15" i="5"/>
  <c r="M23" i="5" s="1"/>
  <c r="O15" i="5"/>
  <c r="N23" i="5"/>
  <c r="O4" i="5"/>
  <c r="N12" i="5"/>
  <c r="M15" i="4"/>
  <c r="M23" i="4" s="1"/>
  <c r="L23" i="4"/>
  <c r="N23" i="4"/>
  <c r="P4" i="4"/>
  <c r="O15" i="4"/>
  <c r="Q22" i="4"/>
  <c r="O22" i="4"/>
  <c r="P22" i="4" s="1"/>
  <c r="O17" i="4"/>
  <c r="P17" i="4" s="1"/>
  <c r="O19" i="4"/>
  <c r="P19" i="4" s="1"/>
  <c r="O18" i="4"/>
  <c r="P18" i="4" s="1"/>
  <c r="Q20" i="4"/>
  <c r="O20" i="4"/>
  <c r="P20" i="4" s="1"/>
  <c r="O21" i="4"/>
  <c r="P21" i="4" s="1"/>
  <c r="R4" i="4"/>
  <c r="Q16" i="4"/>
  <c r="Q23" i="4" s="1"/>
  <c r="O16" i="4"/>
  <c r="P16" i="4" s="1"/>
  <c r="M51" i="4" l="1"/>
  <c r="R9" i="4"/>
  <c r="S9" i="4" s="1"/>
  <c r="T9" i="4" s="1"/>
  <c r="O12" i="4"/>
  <c r="R5" i="4"/>
  <c r="Q12" i="4"/>
  <c r="P12" i="4"/>
  <c r="R11" i="4"/>
  <c r="S11" i="4" s="1"/>
  <c r="T11" i="4" s="1"/>
  <c r="R8" i="4"/>
  <c r="S8" i="4" s="1"/>
  <c r="T8" i="4" s="1"/>
  <c r="O23" i="5"/>
  <c r="M51" i="5"/>
  <c r="L54" i="5" s="1"/>
  <c r="M54" i="5" s="1"/>
  <c r="M55" i="5" s="1"/>
  <c r="M57" i="5" s="1"/>
  <c r="R5" i="5"/>
  <c r="S5" i="5" s="1"/>
  <c r="T5" i="5" s="1"/>
  <c r="R8" i="5"/>
  <c r="S8" i="5" s="1"/>
  <c r="T8" i="5" s="1"/>
  <c r="R9" i="5"/>
  <c r="S9" i="5" s="1"/>
  <c r="T9" i="5" s="1"/>
  <c r="R6" i="5"/>
  <c r="S6" i="5" s="1"/>
  <c r="T6" i="5" s="1"/>
  <c r="I54" i="5"/>
  <c r="J54" i="5" s="1"/>
  <c r="J55" i="5" s="1"/>
  <c r="J57" i="5" s="1"/>
  <c r="R18" i="5"/>
  <c r="S18" i="5" s="1"/>
  <c r="T18" i="5" s="1"/>
  <c r="R22" i="5"/>
  <c r="S22" i="5" s="1"/>
  <c r="T22" i="5" s="1"/>
  <c r="P15" i="5"/>
  <c r="P23" i="5" s="1"/>
  <c r="R4" i="5"/>
  <c r="Q12" i="5"/>
  <c r="R16" i="5"/>
  <c r="S16" i="5" s="1"/>
  <c r="T16" i="5" s="1"/>
  <c r="R21" i="5"/>
  <c r="S21" i="5" s="1"/>
  <c r="T21" i="5" s="1"/>
  <c r="O12" i="5"/>
  <c r="F54" i="5"/>
  <c r="R15" i="5"/>
  <c r="Q23" i="5"/>
  <c r="R19" i="5"/>
  <c r="S19" i="5" s="1"/>
  <c r="T19" i="5" s="1"/>
  <c r="R20" i="5"/>
  <c r="S20" i="5" s="1"/>
  <c r="T20" i="5" s="1"/>
  <c r="P4" i="5"/>
  <c r="S4" i="4"/>
  <c r="P15" i="4"/>
  <c r="P23" i="4" s="1"/>
  <c r="O23" i="4"/>
  <c r="T4" i="4"/>
  <c r="R21" i="4"/>
  <c r="S21" i="4" s="1"/>
  <c r="T21" i="4" s="1"/>
  <c r="R20" i="4"/>
  <c r="S20" i="4" s="1"/>
  <c r="T20" i="4" s="1"/>
  <c r="R22" i="4"/>
  <c r="S22" i="4" s="1"/>
  <c r="T22" i="4" s="1"/>
  <c r="R16" i="4"/>
  <c r="S16" i="4" s="1"/>
  <c r="T16" i="4" s="1"/>
  <c r="R18" i="4"/>
  <c r="S18" i="4" s="1"/>
  <c r="T18" i="4" s="1"/>
  <c r="R19" i="4"/>
  <c r="S19" i="4" s="1"/>
  <c r="T19" i="4" s="1"/>
  <c r="R17" i="4"/>
  <c r="S17" i="4" s="1"/>
  <c r="T17" i="4" s="1"/>
  <c r="R15" i="4"/>
  <c r="P51" i="4" l="1"/>
  <c r="O54" i="4" s="1"/>
  <c r="P54" i="4" s="1"/>
  <c r="R12" i="4"/>
  <c r="S5" i="4"/>
  <c r="T5" i="4" s="1"/>
  <c r="L55" i="4"/>
  <c r="M55" i="4" s="1"/>
  <c r="I55" i="4"/>
  <c r="J55" i="4" s="1"/>
  <c r="J56" i="4" s="1"/>
  <c r="J58" i="4" s="1"/>
  <c r="G54" i="5"/>
  <c r="G55" i="5" s="1"/>
  <c r="G57" i="5" s="1"/>
  <c r="F55" i="4"/>
  <c r="G55" i="4" s="1"/>
  <c r="L54" i="4"/>
  <c r="M54" i="4" s="1"/>
  <c r="R23" i="5"/>
  <c r="R12" i="5"/>
  <c r="S4" i="5"/>
  <c r="S12" i="5" s="1"/>
  <c r="P12" i="5"/>
  <c r="S15" i="5"/>
  <c r="S23" i="5" s="1"/>
  <c r="T23" i="5" s="1"/>
  <c r="T15" i="5"/>
  <c r="S15" i="4"/>
  <c r="S23" i="4" s="1"/>
  <c r="T23" i="4" s="1"/>
  <c r="R23" i="4"/>
  <c r="T15" i="4"/>
  <c r="S12" i="4" l="1"/>
  <c r="S51" i="5"/>
  <c r="R54" i="5" s="1"/>
  <c r="S54" i="5" s="1"/>
  <c r="S55" i="5" s="1"/>
  <c r="S57" i="5" s="1"/>
  <c r="T4" i="5"/>
  <c r="M56" i="4"/>
  <c r="M58" i="4" s="1"/>
  <c r="G56" i="4"/>
  <c r="G58" i="4" s="1"/>
  <c r="T12" i="5"/>
  <c r="U50" i="5" s="1"/>
  <c r="P51" i="5"/>
  <c r="S51" i="4" l="1"/>
  <c r="T12" i="4"/>
  <c r="U50" i="4" s="1"/>
  <c r="T51" i="5"/>
  <c r="R55" i="4"/>
  <c r="S55" i="4" s="1"/>
  <c r="O54" i="5"/>
  <c r="O55" i="4" s="1"/>
  <c r="P55" i="4" s="1"/>
  <c r="T51" i="4" l="1"/>
  <c r="R54" i="4"/>
  <c r="S54" i="4" s="1"/>
  <c r="T54" i="4" s="1"/>
  <c r="P56" i="4"/>
  <c r="P58" i="4" s="1"/>
  <c r="T55" i="4"/>
  <c r="P54" i="5"/>
  <c r="P55" i="5" s="1"/>
  <c r="P57" i="5" s="1"/>
  <c r="T58" i="5" s="1"/>
  <c r="T56" i="4" l="1"/>
  <c r="T58" i="4" s="1"/>
  <c r="U58" i="4" s="1"/>
  <c r="S56" i="4"/>
  <c r="S58" i="4" s="1"/>
  <c r="T59" i="4" s="1"/>
  <c r="T54" i="5"/>
  <c r="T55" i="5" s="1"/>
  <c r="T57" i="5" s="1"/>
  <c r="U57" i="5" s="1"/>
</calcChain>
</file>

<file path=xl/sharedStrings.xml><?xml version="1.0" encoding="utf-8"?>
<sst xmlns="http://schemas.openxmlformats.org/spreadsheetml/2006/main" count="259" uniqueCount="96">
  <si>
    <t>Year 1</t>
  </si>
  <si>
    <t>Year 2</t>
  </si>
  <si>
    <t>Year 3</t>
  </si>
  <si>
    <t>Year 4</t>
  </si>
  <si>
    <t>Total</t>
  </si>
  <si>
    <t>A. Senior/Key Person</t>
  </si>
  <si>
    <t>Base Salary</t>
  </si>
  <si>
    <t>% Time</t>
  </si>
  <si>
    <t>Salary</t>
  </si>
  <si>
    <t>Fringe</t>
  </si>
  <si>
    <t>Funds Requested</t>
  </si>
  <si>
    <t>Total Key Personnel</t>
  </si>
  <si>
    <t>B. Other Personnel</t>
  </si>
  <si>
    <t xml:space="preserve">  2. Graduate Students</t>
  </si>
  <si>
    <t xml:space="preserve">  3. Undergraduate Students</t>
  </si>
  <si>
    <t xml:space="preserve">  6. ____</t>
  </si>
  <si>
    <t xml:space="preserve">  7. ____</t>
  </si>
  <si>
    <t xml:space="preserve">  8. _____</t>
  </si>
  <si>
    <t>Total Other Personnel</t>
  </si>
  <si>
    <t>E. Participant/Trainee Support Costs</t>
  </si>
  <si>
    <t xml:space="preserve">    Stipends</t>
  </si>
  <si>
    <t xml:space="preserve">    Subsistence</t>
  </si>
  <si>
    <t xml:space="preserve">    Other (Scholarship)</t>
  </si>
  <si>
    <t xml:space="preserve">Total Participant </t>
  </si>
  <si>
    <t>F. Other Direct Costs</t>
  </si>
  <si>
    <t xml:space="preserve">   1. Materials and Supplies</t>
  </si>
  <si>
    <t xml:space="preserve">   2. Publication Costs</t>
  </si>
  <si>
    <t>CSUB Total Other Direct Costs</t>
  </si>
  <si>
    <t>G. TOTAL DIRECT COSTS</t>
  </si>
  <si>
    <t>H. Indirect Costs (Type)</t>
  </si>
  <si>
    <t>Indirect Rate (%)</t>
  </si>
  <si>
    <t>Indirect Base ($)</t>
  </si>
  <si>
    <t>Total Indirect Costs</t>
  </si>
  <si>
    <t xml:space="preserve"> </t>
  </si>
  <si>
    <t xml:space="preserve"> CSUB TOTAL DIRECT AND INDIRECT COSTS</t>
  </si>
  <si>
    <t xml:space="preserve">   3. Consultant Services </t>
  </si>
  <si>
    <t xml:space="preserve">    Travel </t>
  </si>
  <si>
    <t>10. Other</t>
  </si>
  <si>
    <t>Year 5</t>
  </si>
  <si>
    <t>Default</t>
  </si>
  <si>
    <t xml:space="preserve">  1. Post Doctoral Associates: </t>
  </si>
  <si>
    <t>Number of #</t>
  </si>
  <si>
    <t>Work period for staff/leadership = 12 months annual year</t>
  </si>
  <si>
    <t>3 Wtus of release time</t>
  </si>
  <si>
    <t>1 Month additional compensation</t>
  </si>
  <si>
    <t>2 Months additional compensation</t>
  </si>
  <si>
    <t>6 wtus of release time</t>
  </si>
  <si>
    <t>Salary Figures</t>
  </si>
  <si>
    <t>Salary as Percentage</t>
  </si>
  <si>
    <t>Fringe dollar Value</t>
  </si>
  <si>
    <t>Total = Salary + Fringe</t>
  </si>
  <si>
    <t>Applicable Fringe %</t>
  </si>
  <si>
    <t>Annual Salary - 8 Months</t>
  </si>
  <si>
    <t>Annual Salary - 12 months</t>
  </si>
  <si>
    <t>Compensation: Example Faculty 1/8 * Annual salary = 1 person month OR Staff 1/12 * Annual Salary = 1 person month</t>
  </si>
  <si>
    <t>Check 1 - Direct costs</t>
  </si>
  <si>
    <t>Check 2 Total Project Costs</t>
  </si>
  <si>
    <t>PD/PI - Faculty A</t>
  </si>
  <si>
    <t>Work period for faculty = 8 months academic year</t>
  </si>
  <si>
    <t>C. Equipment Totals (Items Over 5k and tangible property)</t>
  </si>
  <si>
    <t>1 Month compensation for 1 months worth additional work</t>
  </si>
  <si>
    <t>2 Months compensation for 2 months worth of additional work</t>
  </si>
  <si>
    <t>Staff Example of Compensation for Additional Work (Assumes Full Time Employment)</t>
  </si>
  <si>
    <t xml:space="preserve">For questions or assistance, please contact the GRASP Office. </t>
  </si>
  <si>
    <t>100% Effort = Base Compensation for academic year for faculty or annual year for staff.</t>
  </si>
  <si>
    <t>Understanding person-months for faculty</t>
  </si>
  <si>
    <t xml:space="preserve">Fringe for additional compensation = 16% for staff. </t>
  </si>
  <si>
    <t>Faculty Release Time: 30 WTUs Per year = Annual salary; 3 wtus release time requested = salary ((3wtus requested / 30 total) * annual salary)</t>
  </si>
  <si>
    <t xml:space="preserve">Compensation: Example - Staff 1/12 * Annual Salary = 1 person month worth of additional work/compensation on project. </t>
  </si>
  <si>
    <t>Base Salary Calculation for faculty and staff</t>
  </si>
  <si>
    <t xml:space="preserve">Person Months = annual salary /8 academic year months for faculty, 1/8 = 1 person month for faculty, 1 month worth of work/effort on the project. </t>
  </si>
  <si>
    <t xml:space="preserve">Person Months = annual salary /12 annual calendar months for staff, 1/12 = 1 person month for staff, 1 person months worth of additional work/effort on project. </t>
  </si>
  <si>
    <t>Faculty Example of Compensation for Additional Work OR Release Time (Assumes Full Time Employment)</t>
  </si>
  <si>
    <t xml:space="preserve">Fringe for additional compensation = 16%;  for release time = 48% for faculty. </t>
  </si>
  <si>
    <t>Fringe rate: Faculty during the Academic Year;</t>
  </si>
  <si>
    <t xml:space="preserve">Fringe rate: Additional work during summer months for Faculty;  additional work during Annual Year for Staff;  Student Summer Work during the Summer Months; </t>
  </si>
  <si>
    <t xml:space="preserve">   9. Other</t>
  </si>
  <si>
    <t xml:space="preserve">   4. Computer Services</t>
  </si>
  <si>
    <t>Requesting Additional Comensation or Release Time for faculty - 8 Month Work Calendar</t>
  </si>
  <si>
    <t>Understanding person-months for staff - 12 Month Employees</t>
  </si>
  <si>
    <t>Comensation for staff - 12 Month Employees</t>
  </si>
  <si>
    <t xml:space="preserve">   5A. Subawards up to 25K/Consortium/Contractual Costs</t>
  </si>
  <si>
    <t xml:space="preserve">  1. MTDC</t>
  </si>
  <si>
    <t xml:space="preserve">  5. Faculty Stipends</t>
  </si>
  <si>
    <t xml:space="preserve">   8. Research Participation Incentives</t>
  </si>
  <si>
    <t>2.  Forgone Indirect (If applicable)</t>
  </si>
  <si>
    <t xml:space="preserve">  4. Project Coodrinator</t>
  </si>
  <si>
    <t xml:space="preserve">  5B. Subawards over 25K</t>
  </si>
  <si>
    <t xml:space="preserve">   5B. Subawards over 25K</t>
  </si>
  <si>
    <t>Cost of Living Adjustment Per Year</t>
  </si>
  <si>
    <t xml:space="preserve">   6. Equipment/Facilities/Rental Fees</t>
  </si>
  <si>
    <t>D1. Travel- Domestic</t>
  </si>
  <si>
    <t>D2. Travel-International</t>
  </si>
  <si>
    <t xml:space="preserve">   7. Alterations and Renovations/ Capital Expenditures</t>
  </si>
  <si>
    <t>CSUB SPONSOR BUDGET REQUEST</t>
  </si>
  <si>
    <t>CSUB COST SHARE-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</si>
</sst>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>
    <font>
      <sz val="11"/>
      <color theme="1"/>
      <name val="Calibri"/>
      <family val="2"/>
      <scheme val="minor"/>
    </font>
    <font>
      <b/>
      <sz val="8"/>
      <name val="Erie"/>
    </font>
    <font>
      <sz val="8"/>
      <name val="Erie"/>
    </font>
    <font>
      <b/>
      <sz val="8"/>
      <color theme="1"/>
      <name val="Erie"/>
    </font>
    <font>
      <sz val="8"/>
      <color theme="1"/>
      <name val="Erie"/>
    </font>
    <font>
      <i/>
      <sz val="8"/>
      <color theme="1"/>
      <name val="Erie"/>
    </font>
    <font>
      <b/>
      <u/>
      <sz val="8"/>
      <color theme="1"/>
      <name val="Erie"/>
    </font>
    <font>
      <sz val="11"/>
      <color theme="1"/>
      <name val="Calibri"/>
      <family val="2"/>
      <scheme val="minor"/>
    </font>
    <font>
      <sz val="8"/>
      <color rgb="FFFF0000"/>
      <name val="Erie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Erie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2" fillId="2" borderId="1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4" fillId="0" borderId="0" xfId="0" applyFont="1"/>
    <xf numFmtId="164" fontId="4" fillId="0" borderId="1" xfId="0" applyNumberFormat="1" applyFont="1" applyBorder="1"/>
    <xf numFmtId="165" fontId="4" fillId="0" borderId="0" xfId="0" applyNumberFormat="1" applyFont="1"/>
    <xf numFmtId="164" fontId="4" fillId="4" borderId="1" xfId="0" applyNumberFormat="1" applyFont="1" applyFill="1" applyBorder="1"/>
    <xf numFmtId="0" fontId="3" fillId="0" borderId="0" xfId="0" applyFont="1" applyAlignment="1">
      <alignment horizontal="center"/>
    </xf>
    <xf numFmtId="164" fontId="4" fillId="0" borderId="0" xfId="0" applyNumberFormat="1" applyFont="1"/>
    <xf numFmtId="0" fontId="4" fillId="3" borderId="0" xfId="0" applyFont="1" applyFill="1"/>
    <xf numFmtId="16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wrapText="1"/>
    </xf>
    <xf numFmtId="164" fontId="3" fillId="3" borderId="0" xfId="0" applyNumberFormat="1" applyFont="1" applyFill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5" borderId="0" xfId="0" applyFont="1" applyFill="1"/>
    <xf numFmtId="164" fontId="4" fillId="5" borderId="1" xfId="0" applyNumberFormat="1" applyFont="1" applyFill="1" applyBorder="1"/>
    <xf numFmtId="164" fontId="4" fillId="5" borderId="0" xfId="0" applyNumberFormat="1" applyFont="1" applyFill="1"/>
    <xf numFmtId="0" fontId="3" fillId="3" borderId="0" xfId="0" applyFont="1" applyFill="1"/>
    <xf numFmtId="164" fontId="1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9" fontId="4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right"/>
    </xf>
    <xf numFmtId="9" fontId="4" fillId="0" borderId="0" xfId="0" applyNumberFormat="1" applyFont="1"/>
    <xf numFmtId="164" fontId="1" fillId="4" borderId="1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 wrapText="1"/>
    </xf>
    <xf numFmtId="164" fontId="3" fillId="5" borderId="1" xfId="0" applyNumberFormat="1" applyFont="1" applyFill="1" applyBorder="1"/>
    <xf numFmtId="164" fontId="3" fillId="5" borderId="0" xfId="0" applyNumberFormat="1" applyFont="1" applyFill="1"/>
    <xf numFmtId="9" fontId="4" fillId="0" borderId="1" xfId="0" applyNumberFormat="1" applyFont="1" applyBorder="1"/>
    <xf numFmtId="9" fontId="3" fillId="0" borderId="1" xfId="0" applyNumberFormat="1" applyFont="1" applyBorder="1"/>
    <xf numFmtId="9" fontId="4" fillId="0" borderId="0" xfId="0" quotePrefix="1" applyNumberFormat="1" applyFont="1" applyAlignment="1">
      <alignment horizontal="right"/>
    </xf>
    <xf numFmtId="9" fontId="4" fillId="0" borderId="1" xfId="0" quotePrefix="1" applyNumberFormat="1" applyFont="1" applyBorder="1"/>
    <xf numFmtId="44" fontId="4" fillId="0" borderId="0" xfId="1" applyFont="1"/>
    <xf numFmtId="44" fontId="4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9" fontId="4" fillId="0" borderId="0" xfId="0" applyNumberFormat="1" applyFont="1" applyAlignment="1">
      <alignment horizontal="center"/>
    </xf>
    <xf numFmtId="42" fontId="2" fillId="0" borderId="1" xfId="0" applyNumberFormat="1" applyFont="1" applyBorder="1" applyAlignment="1">
      <alignment horizontal="right" vertical="center"/>
    </xf>
    <xf numFmtId="42" fontId="2" fillId="0" borderId="0" xfId="0" applyNumberFormat="1" applyFont="1" applyAlignment="1">
      <alignment horizontal="right" vertical="center"/>
    </xf>
    <xf numFmtId="42" fontId="4" fillId="0" borderId="1" xfId="0" applyNumberFormat="1" applyFont="1" applyBorder="1" applyAlignment="1">
      <alignment horizontal="right"/>
    </xf>
    <xf numFmtId="42" fontId="1" fillId="0" borderId="0" xfId="0" applyNumberFormat="1" applyFont="1" applyAlignment="1">
      <alignment horizontal="right" vertical="center"/>
    </xf>
    <xf numFmtId="42" fontId="1" fillId="0" borderId="1" xfId="0" applyNumberFormat="1" applyFont="1" applyBorder="1" applyAlignment="1">
      <alignment horizontal="right" vertical="center"/>
    </xf>
    <xf numFmtId="42" fontId="4" fillId="0" borderId="1" xfId="0" applyNumberFormat="1" applyFont="1" applyBorder="1"/>
    <xf numFmtId="42" fontId="4" fillId="0" borderId="0" xfId="0" applyNumberFormat="1" applyFont="1"/>
    <xf numFmtId="42" fontId="4" fillId="3" borderId="1" xfId="0" applyNumberFormat="1" applyFont="1" applyFill="1" applyBorder="1"/>
    <xf numFmtId="42" fontId="4" fillId="3" borderId="0" xfId="0" applyNumberFormat="1" applyFont="1" applyFill="1"/>
    <xf numFmtId="42" fontId="3" fillId="3" borderId="0" xfId="0" applyNumberFormat="1" applyFont="1" applyFill="1" applyAlignment="1">
      <alignment horizontal="center" wrapText="1"/>
    </xf>
    <xf numFmtId="42" fontId="3" fillId="3" borderId="1" xfId="0" applyNumberFormat="1" applyFont="1" applyFill="1" applyBorder="1" applyAlignment="1">
      <alignment horizontal="center"/>
    </xf>
    <xf numFmtId="42" fontId="3" fillId="3" borderId="0" xfId="0" applyNumberFormat="1" applyFont="1" applyFill="1" applyAlignment="1">
      <alignment horizontal="center"/>
    </xf>
    <xf numFmtId="42" fontId="4" fillId="5" borderId="1" xfId="0" applyNumberFormat="1" applyFont="1" applyFill="1" applyBorder="1"/>
    <xf numFmtId="42" fontId="4" fillId="5" borderId="0" xfId="0" applyNumberFormat="1" applyFont="1" applyFill="1"/>
    <xf numFmtId="42" fontId="3" fillId="0" borderId="1" xfId="0" applyNumberFormat="1" applyFont="1" applyBorder="1"/>
    <xf numFmtId="42" fontId="3" fillId="0" borderId="0" xfId="0" applyNumberFormat="1" applyFont="1"/>
    <xf numFmtId="42" fontId="3" fillId="5" borderId="1" xfId="0" applyNumberFormat="1" applyFont="1" applyFill="1" applyBorder="1"/>
    <xf numFmtId="42" fontId="3" fillId="5" borderId="0" xfId="0" applyNumberFormat="1" applyFont="1" applyFill="1"/>
    <xf numFmtId="9" fontId="4" fillId="0" borderId="0" xfId="2" applyFont="1"/>
    <xf numFmtId="164" fontId="4" fillId="0" borderId="0" xfId="0" applyNumberFormat="1" applyFont="1" applyAlignment="1">
      <alignment horizontal="center"/>
    </xf>
    <xf numFmtId="164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41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42" fontId="4" fillId="0" borderId="0" xfId="0" applyNumberFormat="1" applyFont="1" applyAlignment="1">
      <alignment horizontal="center"/>
    </xf>
    <xf numFmtId="165" fontId="3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2" applyFont="1" applyFill="1" applyBorder="1" applyAlignment="1">
      <alignment horizontal="center"/>
    </xf>
    <xf numFmtId="9" fontId="4" fillId="0" borderId="0" xfId="2" applyFont="1" applyFill="1" applyBorder="1"/>
    <xf numFmtId="165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44" fontId="4" fillId="0" borderId="0" xfId="1" applyFont="1" applyFill="1" applyBorder="1"/>
    <xf numFmtId="42" fontId="0" fillId="0" borderId="0" xfId="0" applyNumberFormat="1"/>
    <xf numFmtId="9" fontId="0" fillId="0" borderId="0" xfId="0" applyNumberFormat="1"/>
    <xf numFmtId="0" fontId="0" fillId="7" borderId="0" xfId="0" applyFill="1"/>
    <xf numFmtId="0" fontId="0" fillId="0" borderId="0" xfId="0" applyAlignment="1">
      <alignment wrapText="1"/>
    </xf>
    <xf numFmtId="42" fontId="0" fillId="8" borderId="0" xfId="0" applyNumberFormat="1" applyFill="1"/>
    <xf numFmtId="0" fontId="4" fillId="0" borderId="0" xfId="0" applyFont="1" applyAlignment="1">
      <alignment wrapText="1"/>
    </xf>
    <xf numFmtId="0" fontId="3" fillId="0" borderId="4" xfId="0" applyFont="1" applyBorder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1" borderId="0" xfId="0" applyFill="1" applyAlignment="1">
      <alignment horizontal="right"/>
    </xf>
    <xf numFmtId="0" fontId="0" fillId="9" borderId="0" xfId="0" applyFill="1" applyAlignment="1">
      <alignment horizontal="right"/>
    </xf>
    <xf numFmtId="0" fontId="3" fillId="10" borderId="4" xfId="0" applyFont="1" applyFill="1" applyBorder="1"/>
    <xf numFmtId="42" fontId="3" fillId="12" borderId="0" xfId="0" applyNumberFormat="1" applyFont="1" applyFill="1"/>
    <xf numFmtId="0" fontId="3" fillId="12" borderId="0" xfId="0" applyFont="1" applyFill="1"/>
    <xf numFmtId="164" fontId="3" fillId="10" borderId="0" xfId="0" applyNumberFormat="1" applyFont="1" applyFill="1"/>
    <xf numFmtId="42" fontId="3" fillId="10" borderId="0" xfId="0" applyNumberFormat="1" applyFont="1" applyFill="1"/>
    <xf numFmtId="0" fontId="1" fillId="7" borderId="0" xfId="0" applyFont="1" applyFill="1" applyAlignment="1">
      <alignment wrapText="1"/>
    </xf>
    <xf numFmtId="0" fontId="1" fillId="7" borderId="0" xfId="0" applyFont="1" applyFill="1"/>
    <xf numFmtId="0" fontId="2" fillId="7" borderId="0" xfId="0" applyFont="1" applyFill="1"/>
    <xf numFmtId="164" fontId="4" fillId="7" borderId="0" xfId="0" applyNumberFormat="1" applyFont="1" applyFill="1"/>
    <xf numFmtId="165" fontId="3" fillId="10" borderId="0" xfId="0" applyNumberFormat="1" applyFont="1" applyFill="1"/>
    <xf numFmtId="0" fontId="4" fillId="7" borderId="0" xfId="0" applyFont="1" applyFill="1"/>
    <xf numFmtId="0" fontId="3" fillId="8" borderId="4" xfId="0" applyFont="1" applyFill="1" applyBorder="1"/>
    <xf numFmtId="0" fontId="4" fillId="6" borderId="0" xfId="0" applyFont="1" applyFill="1"/>
    <xf numFmtId="164" fontId="4" fillId="6" borderId="0" xfId="0" applyNumberFormat="1" applyFont="1" applyFill="1"/>
    <xf numFmtId="0" fontId="2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wrapText="1"/>
    </xf>
    <xf numFmtId="0" fontId="4" fillId="3" borderId="0" xfId="0" applyFont="1" applyFill="1" applyAlignment="1">
      <alignment horizontal="right"/>
    </xf>
    <xf numFmtId="0" fontId="4" fillId="0" borderId="0" xfId="0" applyFont="1" applyAlignment="1">
      <alignment wrapText="1"/>
    </xf>
    <xf numFmtId="0" fontId="11" fillId="10" borderId="2" xfId="0" applyFont="1" applyFill="1" applyBorder="1" applyAlignment="1">
      <alignment horizontal="left" wrapText="1"/>
    </xf>
    <xf numFmtId="0" fontId="11" fillId="10" borderId="3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left" wrapText="1"/>
    </xf>
    <xf numFmtId="0" fontId="11" fillId="8" borderId="3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5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0A25-695D-4F34-8D92-93F0CCCA2B88}">
  <sheetPr>
    <pageSetUpPr fitToPage="1"/>
  </sheetPr>
  <dimension ref="A1:AI72"/>
  <sheetViews>
    <sheetView tabSelected="1" zoomScaleNormal="100" workbookViewId="0">
      <selection activeCell="C16" sqref="C16"/>
    </sheetView>
  </sheetViews>
  <sheetFormatPr defaultColWidth="8.85546875" defaultRowHeight="11.25"/>
  <cols>
    <col min="1" max="1" width="41.5703125" style="10" customWidth="1"/>
    <col min="2" max="2" width="8" style="10" customWidth="1"/>
    <col min="3" max="3" width="10.42578125" style="10" customWidth="1"/>
    <col min="4" max="4" width="9" style="10" customWidth="1"/>
    <col min="5" max="5" width="11.28515625" style="11" customWidth="1"/>
    <col min="6" max="6" width="11.140625" style="15" customWidth="1"/>
    <col min="7" max="7" width="11.42578125" style="15" customWidth="1"/>
    <col min="8" max="8" width="11" style="11" customWidth="1"/>
    <col min="9" max="9" width="10.7109375" style="15" customWidth="1"/>
    <col min="10" max="10" width="11.7109375" style="15" customWidth="1"/>
    <col min="11" max="11" width="11.7109375" style="11" customWidth="1"/>
    <col min="12" max="12" width="11.42578125" style="15" customWidth="1"/>
    <col min="13" max="13" width="12.5703125" style="15" customWidth="1"/>
    <col min="14" max="14" width="14" style="11" customWidth="1"/>
    <col min="15" max="15" width="11" style="15" customWidth="1"/>
    <col min="16" max="16" width="12.140625" style="15" customWidth="1"/>
    <col min="17" max="17" width="10.7109375" style="11" customWidth="1"/>
    <col min="18" max="18" width="10.7109375" style="15" customWidth="1"/>
    <col min="19" max="19" width="12.140625" style="15" customWidth="1"/>
    <col min="20" max="20" width="14" style="11" customWidth="1"/>
    <col min="21" max="21" width="24" style="10" customWidth="1"/>
    <col min="22" max="22" width="20.42578125" style="10" customWidth="1"/>
    <col min="23" max="23" width="21.85546875" style="21" customWidth="1"/>
    <col min="24" max="24" width="11" style="21" bestFit="1" customWidth="1"/>
    <col min="25" max="25" width="20" style="21" customWidth="1"/>
    <col min="26" max="26" width="16.42578125" style="21" customWidth="1"/>
    <col min="27" max="27" width="19.28515625" style="21" customWidth="1"/>
    <col min="28" max="28" width="14.42578125" style="21" customWidth="1"/>
    <col min="29" max="29" width="13.28515625" style="10" bestFit="1" customWidth="1"/>
    <col min="30" max="30" width="11.140625" style="10" bestFit="1" customWidth="1"/>
    <col min="31" max="31" width="8.85546875" style="10"/>
    <col min="32" max="32" width="21.42578125" style="10" bestFit="1" customWidth="1"/>
    <col min="33" max="33" width="8.85546875" style="10"/>
    <col min="34" max="34" width="19.7109375" style="10" bestFit="1" customWidth="1"/>
    <col min="35" max="16384" width="8.85546875" style="10"/>
  </cols>
  <sheetData>
    <row r="1" spans="1:28">
      <c r="A1" s="115" t="s">
        <v>89</v>
      </c>
      <c r="B1" s="115"/>
      <c r="C1" s="16">
        <v>1.03</v>
      </c>
      <c r="D1" s="16"/>
      <c r="E1" s="3"/>
      <c r="F1" s="27" t="s">
        <v>0</v>
      </c>
      <c r="G1" s="4"/>
      <c r="H1" s="5"/>
      <c r="I1" s="4" t="s">
        <v>1</v>
      </c>
      <c r="J1" s="4"/>
      <c r="K1" s="5"/>
      <c r="L1" s="4" t="s">
        <v>2</v>
      </c>
      <c r="M1" s="4"/>
      <c r="N1" s="5"/>
      <c r="O1" s="4" t="s">
        <v>3</v>
      </c>
      <c r="P1" s="4"/>
      <c r="Q1" s="5"/>
      <c r="R1" s="4" t="s">
        <v>38</v>
      </c>
      <c r="S1" s="4"/>
      <c r="T1" s="5" t="s">
        <v>4</v>
      </c>
    </row>
    <row r="2" spans="1:28">
      <c r="A2" s="22" t="s">
        <v>94</v>
      </c>
      <c r="B2" s="22"/>
      <c r="E2" s="6"/>
      <c r="F2" s="7"/>
      <c r="G2" s="8"/>
      <c r="H2" s="9"/>
      <c r="I2" s="8"/>
      <c r="J2" s="8"/>
      <c r="K2" s="9"/>
      <c r="L2" s="8"/>
      <c r="M2" s="8"/>
      <c r="N2" s="9"/>
      <c r="O2" s="8"/>
      <c r="P2" s="8"/>
      <c r="Q2" s="9"/>
      <c r="R2" s="8"/>
      <c r="S2" s="8"/>
    </row>
    <row r="3" spans="1:28" ht="22.5">
      <c r="A3" s="29" t="s">
        <v>5</v>
      </c>
      <c r="B3" s="29"/>
      <c r="C3" s="28" t="s">
        <v>6</v>
      </c>
      <c r="D3" s="28" t="s">
        <v>7</v>
      </c>
      <c r="E3" s="36" t="s">
        <v>8</v>
      </c>
      <c r="F3" s="37" t="s">
        <v>9</v>
      </c>
      <c r="G3" s="38" t="s">
        <v>10</v>
      </c>
      <c r="H3" s="36" t="s">
        <v>8</v>
      </c>
      <c r="I3" s="37" t="s">
        <v>9</v>
      </c>
      <c r="J3" s="38" t="s">
        <v>10</v>
      </c>
      <c r="K3" s="36" t="s">
        <v>8</v>
      </c>
      <c r="L3" s="37" t="s">
        <v>9</v>
      </c>
      <c r="M3" s="38" t="s">
        <v>10</v>
      </c>
      <c r="N3" s="36" t="s">
        <v>8</v>
      </c>
      <c r="O3" s="37" t="s">
        <v>9</v>
      </c>
      <c r="P3" s="38" t="s">
        <v>10</v>
      </c>
      <c r="Q3" s="36" t="s">
        <v>8</v>
      </c>
      <c r="R3" s="37" t="s">
        <v>9</v>
      </c>
      <c r="S3" s="38" t="s">
        <v>10</v>
      </c>
      <c r="T3" s="13"/>
      <c r="U3" s="1"/>
      <c r="V3" s="1"/>
      <c r="W3" s="76"/>
      <c r="X3" s="76"/>
    </row>
    <row r="4" spans="1:28">
      <c r="A4" s="116" t="s">
        <v>57</v>
      </c>
      <c r="B4" s="116"/>
      <c r="C4" s="31">
        <v>75000</v>
      </c>
      <c r="D4" s="43">
        <v>0.05</v>
      </c>
      <c r="E4" s="52">
        <f>SUM(C4*D4)</f>
        <v>3750</v>
      </c>
      <c r="F4" s="53">
        <f>E4*$C$24</f>
        <v>600</v>
      </c>
      <c r="G4" s="53">
        <f>E4+F4</f>
        <v>4350</v>
      </c>
      <c r="H4" s="52">
        <f>SUM(E4*$C$1)</f>
        <v>3862.5</v>
      </c>
      <c r="I4" s="53">
        <f>H4*$C$24</f>
        <v>618</v>
      </c>
      <c r="J4" s="53">
        <f>H4+I4</f>
        <v>4480.5</v>
      </c>
      <c r="K4" s="52">
        <f>(H4*$C$1)</f>
        <v>3978.375</v>
      </c>
      <c r="L4" s="53">
        <f>K4*$C$24</f>
        <v>636.54</v>
      </c>
      <c r="M4" s="53">
        <f>K4+L4</f>
        <v>4614.915</v>
      </c>
      <c r="N4" s="52">
        <f>(K4*C1)</f>
        <v>4097.7262499999997</v>
      </c>
      <c r="O4" s="53">
        <f>N4*$C$24</f>
        <v>655.63619999999992</v>
      </c>
      <c r="P4" s="53">
        <f>N4+O4</f>
        <v>4753.3624499999996</v>
      </c>
      <c r="Q4" s="52">
        <f>(N4*C1)</f>
        <v>4220.6580374999994</v>
      </c>
      <c r="R4" s="53">
        <f>Q4*$C$24</f>
        <v>675.30528599999991</v>
      </c>
      <c r="S4" s="53">
        <f>Q4+R4</f>
        <v>4895.9633234999992</v>
      </c>
      <c r="T4" s="54">
        <f>G4+J4+M4+P4+S4</f>
        <v>23094.740773500002</v>
      </c>
      <c r="Z4" s="77"/>
    </row>
    <row r="5" spans="1:28">
      <c r="A5" s="116"/>
      <c r="B5" s="116"/>
      <c r="C5" s="31">
        <v>0</v>
      </c>
      <c r="D5" s="43">
        <v>0</v>
      </c>
      <c r="E5" s="52">
        <f t="shared" ref="E5:E11" si="0">SUM(C5*D5)</f>
        <v>0</v>
      </c>
      <c r="F5" s="53">
        <f t="shared" ref="F5:F11" si="1">E5*$C$24</f>
        <v>0</v>
      </c>
      <c r="G5" s="53">
        <f t="shared" ref="G5:G11" si="2">E5+F5</f>
        <v>0</v>
      </c>
      <c r="H5" s="52">
        <f t="shared" ref="H5:H11" si="3">SUM(E5*$C$1)</f>
        <v>0</v>
      </c>
      <c r="I5" s="53">
        <f t="shared" ref="I5:I11" si="4">H5*$C$24</f>
        <v>0</v>
      </c>
      <c r="J5" s="53">
        <f t="shared" ref="J5:J11" si="5">H5+I5</f>
        <v>0</v>
      </c>
      <c r="K5" s="52">
        <f t="shared" ref="K5:K11" si="6">(H5*$C$1)</f>
        <v>0</v>
      </c>
      <c r="L5" s="53">
        <f t="shared" ref="L5:L11" si="7">K5*$C$24</f>
        <v>0</v>
      </c>
      <c r="M5" s="53">
        <f t="shared" ref="M5:M11" si="8">K5+L5</f>
        <v>0</v>
      </c>
      <c r="N5" s="52">
        <f>(K5*C1)</f>
        <v>0</v>
      </c>
      <c r="O5" s="53">
        <f t="shared" ref="O5:O11" si="9">N5*$C$24</f>
        <v>0</v>
      </c>
      <c r="P5" s="53">
        <f t="shared" ref="P5:P11" si="10">N5+O5</f>
        <v>0</v>
      </c>
      <c r="Q5" s="52">
        <f>(N5*C1)</f>
        <v>0</v>
      </c>
      <c r="R5" s="53">
        <f t="shared" ref="R5:R11" si="11">Q5*$C$24</f>
        <v>0</v>
      </c>
      <c r="S5" s="53">
        <f t="shared" ref="S5:S11" si="12">Q5+R5</f>
        <v>0</v>
      </c>
      <c r="T5" s="54">
        <f t="shared" ref="T5:T11" si="13">G5+J5+M5+P5+S5</f>
        <v>0</v>
      </c>
      <c r="Z5" s="77"/>
    </row>
    <row r="6" spans="1:28">
      <c r="A6" s="116"/>
      <c r="B6" s="116"/>
      <c r="C6" s="31">
        <v>0</v>
      </c>
      <c r="D6" s="43">
        <v>0</v>
      </c>
      <c r="E6" s="52">
        <f t="shared" si="0"/>
        <v>0</v>
      </c>
      <c r="F6" s="53">
        <f t="shared" si="1"/>
        <v>0</v>
      </c>
      <c r="G6" s="53">
        <f t="shared" si="2"/>
        <v>0</v>
      </c>
      <c r="H6" s="52">
        <f t="shared" si="3"/>
        <v>0</v>
      </c>
      <c r="I6" s="53">
        <f t="shared" si="4"/>
        <v>0</v>
      </c>
      <c r="J6" s="53">
        <f t="shared" si="5"/>
        <v>0</v>
      </c>
      <c r="K6" s="52">
        <f t="shared" si="6"/>
        <v>0</v>
      </c>
      <c r="L6" s="53">
        <f t="shared" si="7"/>
        <v>0</v>
      </c>
      <c r="M6" s="53">
        <f t="shared" si="8"/>
        <v>0</v>
      </c>
      <c r="N6" s="52">
        <f>(K6*C1)</f>
        <v>0</v>
      </c>
      <c r="O6" s="53">
        <f t="shared" si="9"/>
        <v>0</v>
      </c>
      <c r="P6" s="53">
        <f t="shared" si="10"/>
        <v>0</v>
      </c>
      <c r="Q6" s="52">
        <f>(N6*C1)</f>
        <v>0</v>
      </c>
      <c r="R6" s="53">
        <f t="shared" si="11"/>
        <v>0</v>
      </c>
      <c r="S6" s="53">
        <f t="shared" si="12"/>
        <v>0</v>
      </c>
      <c r="T6" s="54">
        <f t="shared" si="13"/>
        <v>0</v>
      </c>
      <c r="Z6" s="77"/>
    </row>
    <row r="7" spans="1:28">
      <c r="A7" s="116"/>
      <c r="B7" s="116"/>
      <c r="C7" s="31">
        <v>0</v>
      </c>
      <c r="D7" s="43">
        <v>0</v>
      </c>
      <c r="E7" s="52">
        <f t="shared" si="0"/>
        <v>0</v>
      </c>
      <c r="F7" s="53">
        <f t="shared" si="1"/>
        <v>0</v>
      </c>
      <c r="G7" s="53">
        <f t="shared" si="2"/>
        <v>0</v>
      </c>
      <c r="H7" s="52">
        <f t="shared" si="3"/>
        <v>0</v>
      </c>
      <c r="I7" s="53">
        <f t="shared" si="4"/>
        <v>0</v>
      </c>
      <c r="J7" s="53">
        <f t="shared" si="5"/>
        <v>0</v>
      </c>
      <c r="K7" s="52">
        <f t="shared" si="6"/>
        <v>0</v>
      </c>
      <c r="L7" s="53">
        <f t="shared" si="7"/>
        <v>0</v>
      </c>
      <c r="M7" s="53">
        <f t="shared" si="8"/>
        <v>0</v>
      </c>
      <c r="N7" s="52">
        <f>(K7*C1)</f>
        <v>0</v>
      </c>
      <c r="O7" s="53">
        <f t="shared" si="9"/>
        <v>0</v>
      </c>
      <c r="P7" s="53">
        <f t="shared" si="10"/>
        <v>0</v>
      </c>
      <c r="Q7" s="52">
        <f>(N7*C1)</f>
        <v>0</v>
      </c>
      <c r="R7" s="53">
        <f t="shared" si="11"/>
        <v>0</v>
      </c>
      <c r="S7" s="53">
        <f t="shared" si="12"/>
        <v>0</v>
      </c>
      <c r="T7" s="54">
        <f t="shared" si="13"/>
        <v>0</v>
      </c>
      <c r="Z7" s="77"/>
    </row>
    <row r="8" spans="1:28">
      <c r="A8" s="116"/>
      <c r="B8" s="116"/>
      <c r="C8" s="31">
        <v>0</v>
      </c>
      <c r="D8" s="43">
        <v>0</v>
      </c>
      <c r="E8" s="52">
        <f t="shared" si="0"/>
        <v>0</v>
      </c>
      <c r="F8" s="53">
        <f t="shared" si="1"/>
        <v>0</v>
      </c>
      <c r="G8" s="53">
        <f t="shared" si="2"/>
        <v>0</v>
      </c>
      <c r="H8" s="52">
        <f t="shared" si="3"/>
        <v>0</v>
      </c>
      <c r="I8" s="53">
        <f t="shared" si="4"/>
        <v>0</v>
      </c>
      <c r="J8" s="53">
        <f t="shared" si="5"/>
        <v>0</v>
      </c>
      <c r="K8" s="52">
        <f t="shared" si="6"/>
        <v>0</v>
      </c>
      <c r="L8" s="53">
        <f t="shared" si="7"/>
        <v>0</v>
      </c>
      <c r="M8" s="53">
        <f t="shared" si="8"/>
        <v>0</v>
      </c>
      <c r="N8" s="52">
        <f>(K8*C1)</f>
        <v>0</v>
      </c>
      <c r="O8" s="53">
        <f t="shared" si="9"/>
        <v>0</v>
      </c>
      <c r="P8" s="53">
        <f t="shared" si="10"/>
        <v>0</v>
      </c>
      <c r="Q8" s="52">
        <f>(N8*C1)</f>
        <v>0</v>
      </c>
      <c r="R8" s="53">
        <f t="shared" si="11"/>
        <v>0</v>
      </c>
      <c r="S8" s="53">
        <f t="shared" si="12"/>
        <v>0</v>
      </c>
      <c r="T8" s="54">
        <f t="shared" si="13"/>
        <v>0</v>
      </c>
      <c r="Z8" s="77"/>
    </row>
    <row r="9" spans="1:28">
      <c r="A9" s="116"/>
      <c r="B9" s="116"/>
      <c r="C9" s="31">
        <v>0</v>
      </c>
      <c r="D9" s="43">
        <v>0</v>
      </c>
      <c r="E9" s="52">
        <f t="shared" si="0"/>
        <v>0</v>
      </c>
      <c r="F9" s="53">
        <f t="shared" si="1"/>
        <v>0</v>
      </c>
      <c r="G9" s="53">
        <f t="shared" si="2"/>
        <v>0</v>
      </c>
      <c r="H9" s="52">
        <f t="shared" si="3"/>
        <v>0</v>
      </c>
      <c r="I9" s="53">
        <f t="shared" si="4"/>
        <v>0</v>
      </c>
      <c r="J9" s="53">
        <f t="shared" si="5"/>
        <v>0</v>
      </c>
      <c r="K9" s="52">
        <f t="shared" si="6"/>
        <v>0</v>
      </c>
      <c r="L9" s="53">
        <f t="shared" si="7"/>
        <v>0</v>
      </c>
      <c r="M9" s="53">
        <f t="shared" si="8"/>
        <v>0</v>
      </c>
      <c r="N9" s="52">
        <f>(K9*C1)</f>
        <v>0</v>
      </c>
      <c r="O9" s="53">
        <f t="shared" si="9"/>
        <v>0</v>
      </c>
      <c r="P9" s="53">
        <f t="shared" si="10"/>
        <v>0</v>
      </c>
      <c r="Q9" s="52">
        <f>(N9*C1)</f>
        <v>0</v>
      </c>
      <c r="R9" s="53">
        <f t="shared" si="11"/>
        <v>0</v>
      </c>
      <c r="S9" s="53">
        <f t="shared" si="12"/>
        <v>0</v>
      </c>
      <c r="T9" s="54">
        <f t="shared" si="13"/>
        <v>0</v>
      </c>
      <c r="Z9" s="77"/>
    </row>
    <row r="10" spans="1:28">
      <c r="A10" s="116"/>
      <c r="B10" s="116"/>
      <c r="C10" s="31">
        <v>0</v>
      </c>
      <c r="D10" s="43">
        <v>0</v>
      </c>
      <c r="E10" s="52">
        <f t="shared" si="0"/>
        <v>0</v>
      </c>
      <c r="F10" s="53">
        <f t="shared" si="1"/>
        <v>0</v>
      </c>
      <c r="G10" s="53">
        <f t="shared" si="2"/>
        <v>0</v>
      </c>
      <c r="H10" s="52">
        <f t="shared" si="3"/>
        <v>0</v>
      </c>
      <c r="I10" s="53">
        <f t="shared" si="4"/>
        <v>0</v>
      </c>
      <c r="J10" s="53">
        <f t="shared" si="5"/>
        <v>0</v>
      </c>
      <c r="K10" s="52">
        <f t="shared" si="6"/>
        <v>0</v>
      </c>
      <c r="L10" s="53">
        <f t="shared" si="7"/>
        <v>0</v>
      </c>
      <c r="M10" s="53">
        <f t="shared" si="8"/>
        <v>0</v>
      </c>
      <c r="N10" s="52">
        <f>(K10*C1)</f>
        <v>0</v>
      </c>
      <c r="O10" s="53">
        <f t="shared" si="9"/>
        <v>0</v>
      </c>
      <c r="P10" s="53">
        <f t="shared" si="10"/>
        <v>0</v>
      </c>
      <c r="Q10" s="52">
        <f>(N10*C1)</f>
        <v>0</v>
      </c>
      <c r="R10" s="53">
        <f t="shared" si="11"/>
        <v>0</v>
      </c>
      <c r="S10" s="53">
        <f t="shared" si="12"/>
        <v>0</v>
      </c>
      <c r="T10" s="54">
        <f t="shared" si="13"/>
        <v>0</v>
      </c>
      <c r="Z10" s="77"/>
    </row>
    <row r="11" spans="1:28">
      <c r="A11" s="116"/>
      <c r="B11" s="116"/>
      <c r="C11" s="31">
        <v>0</v>
      </c>
      <c r="D11" s="43">
        <v>0</v>
      </c>
      <c r="E11" s="52">
        <f t="shared" si="0"/>
        <v>0</v>
      </c>
      <c r="F11" s="53">
        <f t="shared" si="1"/>
        <v>0</v>
      </c>
      <c r="G11" s="53">
        <f t="shared" si="2"/>
        <v>0</v>
      </c>
      <c r="H11" s="52">
        <f t="shared" si="3"/>
        <v>0</v>
      </c>
      <c r="I11" s="53">
        <f t="shared" si="4"/>
        <v>0</v>
      </c>
      <c r="J11" s="53">
        <f t="shared" si="5"/>
        <v>0</v>
      </c>
      <c r="K11" s="52">
        <f t="shared" si="6"/>
        <v>0</v>
      </c>
      <c r="L11" s="53">
        <f t="shared" si="7"/>
        <v>0</v>
      </c>
      <c r="M11" s="53">
        <f t="shared" si="8"/>
        <v>0</v>
      </c>
      <c r="N11" s="52">
        <f>(K11*C1)</f>
        <v>0</v>
      </c>
      <c r="O11" s="53">
        <f t="shared" si="9"/>
        <v>0</v>
      </c>
      <c r="P11" s="53">
        <f t="shared" si="10"/>
        <v>0</v>
      </c>
      <c r="Q11" s="52">
        <f>(N11*C1)</f>
        <v>0</v>
      </c>
      <c r="R11" s="53">
        <f t="shared" si="11"/>
        <v>0</v>
      </c>
      <c r="S11" s="53">
        <f t="shared" si="12"/>
        <v>0</v>
      </c>
      <c r="T11" s="54">
        <f t="shared" si="13"/>
        <v>0</v>
      </c>
      <c r="Z11" s="77"/>
    </row>
    <row r="12" spans="1:28" s="1" customFormat="1">
      <c r="A12" s="1" t="s">
        <v>11</v>
      </c>
      <c r="C12" s="32"/>
      <c r="D12" s="34"/>
      <c r="E12" s="56">
        <f t="shared" ref="E12:S12" si="14">SUM(E4:E11)</f>
        <v>3750</v>
      </c>
      <c r="F12" s="56">
        <f t="shared" si="14"/>
        <v>600</v>
      </c>
      <c r="G12" s="55">
        <f t="shared" si="14"/>
        <v>4350</v>
      </c>
      <c r="H12" s="56">
        <f t="shared" si="14"/>
        <v>3862.5</v>
      </c>
      <c r="I12" s="56">
        <f t="shared" si="14"/>
        <v>618</v>
      </c>
      <c r="J12" s="55">
        <f t="shared" si="14"/>
        <v>4480.5</v>
      </c>
      <c r="K12" s="56">
        <f t="shared" si="14"/>
        <v>3978.375</v>
      </c>
      <c r="L12" s="56">
        <f t="shared" si="14"/>
        <v>636.54</v>
      </c>
      <c r="M12" s="55">
        <f t="shared" si="14"/>
        <v>4614.915</v>
      </c>
      <c r="N12" s="56">
        <f t="shared" si="14"/>
        <v>4097.7262499999997</v>
      </c>
      <c r="O12" s="56">
        <f t="shared" si="14"/>
        <v>655.63619999999992</v>
      </c>
      <c r="P12" s="55">
        <f t="shared" si="14"/>
        <v>4753.3624499999996</v>
      </c>
      <c r="Q12" s="56">
        <f t="shared" si="14"/>
        <v>4220.6580374999994</v>
      </c>
      <c r="R12" s="56">
        <f t="shared" si="14"/>
        <v>675.30528599999991</v>
      </c>
      <c r="S12" s="55">
        <f t="shared" si="14"/>
        <v>4895.9633234999992</v>
      </c>
      <c r="T12" s="54">
        <f>G12+J12+M12+P12+S12</f>
        <v>23094.740773500002</v>
      </c>
      <c r="U12" s="78"/>
      <c r="W12" s="79"/>
      <c r="X12" s="79"/>
      <c r="Y12" s="79"/>
      <c r="Z12" s="14"/>
      <c r="AA12" s="14"/>
      <c r="AB12" s="14"/>
    </row>
    <row r="13" spans="1:28">
      <c r="C13" s="30"/>
      <c r="D13" s="33"/>
      <c r="U13" s="12"/>
      <c r="Y13" s="71"/>
    </row>
    <row r="14" spans="1:28" ht="22.5">
      <c r="A14" s="29" t="s">
        <v>12</v>
      </c>
      <c r="B14" s="28" t="s">
        <v>41</v>
      </c>
      <c r="C14" s="28" t="s">
        <v>6</v>
      </c>
      <c r="D14" s="28" t="s">
        <v>7</v>
      </c>
      <c r="E14" s="36" t="s">
        <v>8</v>
      </c>
      <c r="F14" s="37" t="s">
        <v>9</v>
      </c>
      <c r="G14" s="38" t="s">
        <v>10</v>
      </c>
      <c r="H14" s="36" t="s">
        <v>8</v>
      </c>
      <c r="I14" s="37" t="s">
        <v>9</v>
      </c>
      <c r="J14" s="38" t="s">
        <v>10</v>
      </c>
      <c r="K14" s="36" t="s">
        <v>8</v>
      </c>
      <c r="L14" s="37" t="s">
        <v>9</v>
      </c>
      <c r="M14" s="38" t="s">
        <v>10</v>
      </c>
      <c r="N14" s="36" t="s">
        <v>8</v>
      </c>
      <c r="O14" s="37" t="s">
        <v>9</v>
      </c>
      <c r="P14" s="38" t="s">
        <v>10</v>
      </c>
      <c r="Q14" s="36" t="s">
        <v>8</v>
      </c>
      <c r="R14" s="37" t="s">
        <v>9</v>
      </c>
      <c r="S14" s="38" t="s">
        <v>10</v>
      </c>
      <c r="T14" s="13"/>
      <c r="U14" s="14"/>
    </row>
    <row r="15" spans="1:28">
      <c r="A15" s="10" t="s">
        <v>40</v>
      </c>
      <c r="B15" s="75"/>
      <c r="C15" s="31">
        <v>0</v>
      </c>
      <c r="D15" s="43">
        <v>1</v>
      </c>
      <c r="E15" s="52">
        <f>C15*D15</f>
        <v>0</v>
      </c>
      <c r="F15" s="53">
        <f>E15*$C$24</f>
        <v>0</v>
      </c>
      <c r="G15" s="53">
        <f>E15+F15</f>
        <v>0</v>
      </c>
      <c r="H15" s="52">
        <f>SUM(E15*$C$1)</f>
        <v>0</v>
      </c>
      <c r="I15" s="53">
        <f>H15*$C$24</f>
        <v>0</v>
      </c>
      <c r="J15" s="53">
        <f>H15+I15</f>
        <v>0</v>
      </c>
      <c r="K15" s="52">
        <f>(H15*$C$1)</f>
        <v>0</v>
      </c>
      <c r="L15" s="53">
        <f>K15*$C$24</f>
        <v>0</v>
      </c>
      <c r="M15" s="53">
        <f>K15+L15</f>
        <v>0</v>
      </c>
      <c r="N15" s="52">
        <f>(K15*C1)</f>
        <v>0</v>
      </c>
      <c r="O15" s="53">
        <f>N15*$C$24</f>
        <v>0</v>
      </c>
      <c r="P15" s="53">
        <f>N15+O15</f>
        <v>0</v>
      </c>
      <c r="Q15" s="52">
        <f>(N15*C1)</f>
        <v>0</v>
      </c>
      <c r="R15" s="53">
        <f>Q15*$C$24</f>
        <v>0</v>
      </c>
      <c r="S15" s="53">
        <f>Q15+R15</f>
        <v>0</v>
      </c>
      <c r="T15" s="54">
        <f>G15+J15+M15+P15+S15</f>
        <v>0</v>
      </c>
      <c r="U15" s="21"/>
    </row>
    <row r="16" spans="1:28">
      <c r="A16" s="10" t="s">
        <v>13</v>
      </c>
      <c r="B16" s="75"/>
      <c r="C16" s="31">
        <v>0</v>
      </c>
      <c r="D16" s="43">
        <v>1</v>
      </c>
      <c r="E16" s="52">
        <f>C16*D16</f>
        <v>0</v>
      </c>
      <c r="F16" s="53">
        <f t="shared" ref="F16:F21" si="15">E16*$C$24</f>
        <v>0</v>
      </c>
      <c r="G16" s="53">
        <f t="shared" ref="G16:G22" si="16">E16+F16</f>
        <v>0</v>
      </c>
      <c r="H16" s="52">
        <f>SUM(E16*$C$1)</f>
        <v>0</v>
      </c>
      <c r="I16" s="53">
        <f t="shared" ref="I16:I21" si="17">H16*$C$24</f>
        <v>0</v>
      </c>
      <c r="J16" s="53">
        <f t="shared" ref="J16:J22" si="18">H16+I16</f>
        <v>0</v>
      </c>
      <c r="K16" s="52">
        <f>(H16*$C$1)</f>
        <v>0</v>
      </c>
      <c r="L16" s="53">
        <f t="shared" ref="L16:L22" si="19">K16*$C$24</f>
        <v>0</v>
      </c>
      <c r="M16" s="53">
        <f t="shared" ref="M16:M22" si="20">K16+L16</f>
        <v>0</v>
      </c>
      <c r="N16" s="52">
        <f>(K16*C1)</f>
        <v>0</v>
      </c>
      <c r="O16" s="53">
        <f t="shared" ref="O16:O22" si="21">N16*$C$24</f>
        <v>0</v>
      </c>
      <c r="P16" s="53">
        <f t="shared" ref="P16:P22" si="22">N16+O16</f>
        <v>0</v>
      </c>
      <c r="Q16" s="52">
        <f>(N16*C1)</f>
        <v>0</v>
      </c>
      <c r="R16" s="53">
        <f t="shared" ref="R16:R22" si="23">Q16*$C$24</f>
        <v>0</v>
      </c>
      <c r="S16" s="53">
        <f t="shared" ref="S16:S22" si="24">Q16+R16</f>
        <v>0</v>
      </c>
      <c r="T16" s="54">
        <f t="shared" ref="T16:T18" si="25">G16+J16+M16+P16+S16</f>
        <v>0</v>
      </c>
      <c r="U16" s="21"/>
      <c r="AA16" s="47"/>
    </row>
    <row r="17" spans="1:35">
      <c r="A17" s="10" t="s">
        <v>14</v>
      </c>
      <c r="B17" s="75"/>
      <c r="C17" s="31">
        <v>0</v>
      </c>
      <c r="D17" s="43">
        <v>1</v>
      </c>
      <c r="E17" s="52">
        <f t="shared" ref="E17:E22" si="26">C17*D17</f>
        <v>0</v>
      </c>
      <c r="F17" s="53">
        <f t="shared" si="15"/>
        <v>0</v>
      </c>
      <c r="G17" s="53">
        <f t="shared" si="16"/>
        <v>0</v>
      </c>
      <c r="H17" s="52">
        <f>SUM(E17*$C$1)</f>
        <v>0</v>
      </c>
      <c r="I17" s="53">
        <f t="shared" si="17"/>
        <v>0</v>
      </c>
      <c r="J17" s="53">
        <f t="shared" si="18"/>
        <v>0</v>
      </c>
      <c r="K17" s="52">
        <f t="shared" ref="K17:K22" si="27">(H17*$C$1)</f>
        <v>0</v>
      </c>
      <c r="L17" s="53">
        <f t="shared" si="19"/>
        <v>0</v>
      </c>
      <c r="M17" s="53">
        <f t="shared" si="20"/>
        <v>0</v>
      </c>
      <c r="N17" s="52">
        <f>(K17*C1)</f>
        <v>0</v>
      </c>
      <c r="O17" s="53">
        <f t="shared" si="21"/>
        <v>0</v>
      </c>
      <c r="P17" s="53">
        <f t="shared" si="22"/>
        <v>0</v>
      </c>
      <c r="Q17" s="52">
        <f>(N17*C1)</f>
        <v>0</v>
      </c>
      <c r="R17" s="53">
        <f t="shared" si="23"/>
        <v>0</v>
      </c>
      <c r="S17" s="53">
        <f t="shared" si="24"/>
        <v>0</v>
      </c>
      <c r="T17" s="54">
        <f t="shared" si="25"/>
        <v>0</v>
      </c>
      <c r="U17" s="21"/>
    </row>
    <row r="18" spans="1:35">
      <c r="A18" s="10" t="s">
        <v>86</v>
      </c>
      <c r="B18" s="75"/>
      <c r="C18" s="31">
        <v>0</v>
      </c>
      <c r="D18" s="43">
        <v>1</v>
      </c>
      <c r="E18" s="52">
        <f>C18*D18</f>
        <v>0</v>
      </c>
      <c r="F18" s="53">
        <f t="shared" si="15"/>
        <v>0</v>
      </c>
      <c r="G18" s="53">
        <f t="shared" si="16"/>
        <v>0</v>
      </c>
      <c r="H18" s="52">
        <f>SUM(E18*$C$1)</f>
        <v>0</v>
      </c>
      <c r="I18" s="53">
        <f t="shared" si="17"/>
        <v>0</v>
      </c>
      <c r="J18" s="53">
        <f t="shared" si="18"/>
        <v>0</v>
      </c>
      <c r="K18" s="52">
        <f>(H18*$C$1)</f>
        <v>0</v>
      </c>
      <c r="L18" s="53">
        <f t="shared" si="19"/>
        <v>0</v>
      </c>
      <c r="M18" s="53">
        <f t="shared" si="20"/>
        <v>0</v>
      </c>
      <c r="N18" s="52">
        <f>(K18*C1)</f>
        <v>0</v>
      </c>
      <c r="O18" s="53">
        <f t="shared" si="21"/>
        <v>0</v>
      </c>
      <c r="P18" s="53">
        <f t="shared" si="22"/>
        <v>0</v>
      </c>
      <c r="Q18" s="52">
        <f>(N18*C1)</f>
        <v>0</v>
      </c>
      <c r="R18" s="53">
        <f t="shared" si="23"/>
        <v>0</v>
      </c>
      <c r="S18" s="53">
        <f t="shared" si="24"/>
        <v>0</v>
      </c>
      <c r="T18" s="54">
        <f t="shared" si="25"/>
        <v>0</v>
      </c>
      <c r="U18" s="21"/>
      <c r="AC18" s="45"/>
      <c r="AD18" s="46"/>
    </row>
    <row r="19" spans="1:35">
      <c r="A19" s="10" t="s">
        <v>83</v>
      </c>
      <c r="B19" s="75"/>
      <c r="C19" s="31"/>
      <c r="D19" s="43"/>
      <c r="E19" s="52">
        <f>C19*D19</f>
        <v>0</v>
      </c>
      <c r="F19" s="53">
        <f t="shared" si="15"/>
        <v>0</v>
      </c>
      <c r="G19" s="53">
        <f t="shared" si="16"/>
        <v>0</v>
      </c>
      <c r="H19" s="52">
        <f>SUM(E19*$C$1)</f>
        <v>0</v>
      </c>
      <c r="I19" s="53">
        <f t="shared" si="17"/>
        <v>0</v>
      </c>
      <c r="J19" s="53">
        <f t="shared" si="18"/>
        <v>0</v>
      </c>
      <c r="K19" s="52">
        <f>(H19*$C$1)</f>
        <v>0</v>
      </c>
      <c r="L19" s="53">
        <f t="shared" si="19"/>
        <v>0</v>
      </c>
      <c r="M19" s="53">
        <f t="shared" si="20"/>
        <v>0</v>
      </c>
      <c r="N19" s="52">
        <f>(K19*C1)</f>
        <v>0</v>
      </c>
      <c r="O19" s="53">
        <f t="shared" si="21"/>
        <v>0</v>
      </c>
      <c r="P19" s="53">
        <f t="shared" si="22"/>
        <v>0</v>
      </c>
      <c r="Q19" s="52">
        <f>(N19*C1)</f>
        <v>0</v>
      </c>
      <c r="R19" s="53">
        <f t="shared" si="23"/>
        <v>0</v>
      </c>
      <c r="S19" s="53">
        <f t="shared" si="24"/>
        <v>0</v>
      </c>
      <c r="T19" s="54">
        <f>G19+J19+M19+P19+S19</f>
        <v>0</v>
      </c>
      <c r="U19" s="21"/>
      <c r="AD19" s="46"/>
    </row>
    <row r="20" spans="1:35">
      <c r="A20" s="10" t="s">
        <v>15</v>
      </c>
      <c r="B20" s="75"/>
      <c r="C20" s="31"/>
      <c r="D20" s="43"/>
      <c r="E20" s="52">
        <f t="shared" si="26"/>
        <v>0</v>
      </c>
      <c r="F20" s="53">
        <f t="shared" si="15"/>
        <v>0</v>
      </c>
      <c r="G20" s="53">
        <f t="shared" si="16"/>
        <v>0</v>
      </c>
      <c r="H20" s="52">
        <f>SUM(E20*$C$1)</f>
        <v>0</v>
      </c>
      <c r="I20" s="53">
        <f t="shared" si="17"/>
        <v>0</v>
      </c>
      <c r="J20" s="53">
        <f t="shared" si="18"/>
        <v>0</v>
      </c>
      <c r="K20" s="52">
        <f t="shared" si="27"/>
        <v>0</v>
      </c>
      <c r="L20" s="53">
        <f t="shared" si="19"/>
        <v>0</v>
      </c>
      <c r="M20" s="53">
        <f t="shared" si="20"/>
        <v>0</v>
      </c>
      <c r="N20" s="52">
        <f>(K20*C1)</f>
        <v>0</v>
      </c>
      <c r="O20" s="53">
        <f t="shared" si="21"/>
        <v>0</v>
      </c>
      <c r="P20" s="53">
        <f t="shared" si="22"/>
        <v>0</v>
      </c>
      <c r="Q20" s="52">
        <f>(N20*C1)</f>
        <v>0</v>
      </c>
      <c r="R20" s="53">
        <f t="shared" si="23"/>
        <v>0</v>
      </c>
      <c r="S20" s="53">
        <f t="shared" si="24"/>
        <v>0</v>
      </c>
      <c r="T20" s="54">
        <f t="shared" ref="T20:T21" si="28">G20+J20+M20+P20+S20</f>
        <v>0</v>
      </c>
      <c r="U20" s="21"/>
    </row>
    <row r="21" spans="1:35">
      <c r="A21" s="10" t="s">
        <v>16</v>
      </c>
      <c r="B21" s="75"/>
      <c r="C21" s="31"/>
      <c r="D21" s="43"/>
      <c r="E21" s="52">
        <f t="shared" si="26"/>
        <v>0</v>
      </c>
      <c r="F21" s="53">
        <f t="shared" si="15"/>
        <v>0</v>
      </c>
      <c r="G21" s="53">
        <f t="shared" si="16"/>
        <v>0</v>
      </c>
      <c r="H21" s="52">
        <f>SUM(E21*$C$1)</f>
        <v>0</v>
      </c>
      <c r="I21" s="53">
        <f t="shared" si="17"/>
        <v>0</v>
      </c>
      <c r="J21" s="53">
        <f t="shared" si="18"/>
        <v>0</v>
      </c>
      <c r="K21" s="52">
        <f t="shared" si="27"/>
        <v>0</v>
      </c>
      <c r="L21" s="53">
        <f t="shared" si="19"/>
        <v>0</v>
      </c>
      <c r="M21" s="53">
        <f t="shared" si="20"/>
        <v>0</v>
      </c>
      <c r="N21" s="52">
        <f>(K21*C1)</f>
        <v>0</v>
      </c>
      <c r="O21" s="53">
        <f t="shared" si="21"/>
        <v>0</v>
      </c>
      <c r="P21" s="53">
        <f t="shared" si="22"/>
        <v>0</v>
      </c>
      <c r="Q21" s="52">
        <f>(N21*C1)</f>
        <v>0</v>
      </c>
      <c r="R21" s="53">
        <f t="shared" si="23"/>
        <v>0</v>
      </c>
      <c r="S21" s="53">
        <f t="shared" si="24"/>
        <v>0</v>
      </c>
      <c r="T21" s="54">
        <f t="shared" si="28"/>
        <v>0</v>
      </c>
      <c r="U21" s="21"/>
    </row>
    <row r="22" spans="1:35">
      <c r="A22" s="10" t="s">
        <v>17</v>
      </c>
      <c r="B22" s="75"/>
      <c r="C22" s="31"/>
      <c r="D22" s="43"/>
      <c r="E22" s="52">
        <f t="shared" si="26"/>
        <v>0</v>
      </c>
      <c r="F22" s="53">
        <f>E22*$C$24</f>
        <v>0</v>
      </c>
      <c r="G22" s="53">
        <f t="shared" si="16"/>
        <v>0</v>
      </c>
      <c r="H22" s="52">
        <f>SUM(E22*$C$1)</f>
        <v>0</v>
      </c>
      <c r="I22" s="53">
        <f>H22*$C$24</f>
        <v>0</v>
      </c>
      <c r="J22" s="53">
        <f t="shared" si="18"/>
        <v>0</v>
      </c>
      <c r="K22" s="52">
        <f t="shared" si="27"/>
        <v>0</v>
      </c>
      <c r="L22" s="53">
        <f t="shared" si="19"/>
        <v>0</v>
      </c>
      <c r="M22" s="53">
        <f t="shared" si="20"/>
        <v>0</v>
      </c>
      <c r="N22" s="52">
        <f>(K22*C1)</f>
        <v>0</v>
      </c>
      <c r="O22" s="53">
        <f t="shared" si="21"/>
        <v>0</v>
      </c>
      <c r="P22" s="53">
        <f t="shared" si="22"/>
        <v>0</v>
      </c>
      <c r="Q22" s="52">
        <f>(N22*C1)</f>
        <v>0</v>
      </c>
      <c r="R22" s="53">
        <f t="shared" si="23"/>
        <v>0</v>
      </c>
      <c r="S22" s="53">
        <f t="shared" si="24"/>
        <v>0</v>
      </c>
      <c r="T22" s="54">
        <f>G22+J22+M22+P22+S22</f>
        <v>0</v>
      </c>
      <c r="U22" s="21"/>
      <c r="AD22" s="46"/>
    </row>
    <row r="23" spans="1:35">
      <c r="A23" s="1" t="s">
        <v>18</v>
      </c>
      <c r="D23" s="35"/>
      <c r="E23" s="55">
        <f t="shared" ref="E23:S23" si="29">SUM(E15:E22)</f>
        <v>0</v>
      </c>
      <c r="F23" s="55">
        <f t="shared" si="29"/>
        <v>0</v>
      </c>
      <c r="G23" s="55">
        <f t="shared" si="29"/>
        <v>0</v>
      </c>
      <c r="H23" s="55">
        <f t="shared" si="29"/>
        <v>0</v>
      </c>
      <c r="I23" s="55">
        <f t="shared" si="29"/>
        <v>0</v>
      </c>
      <c r="J23" s="55">
        <f t="shared" si="29"/>
        <v>0</v>
      </c>
      <c r="K23" s="55">
        <f t="shared" si="29"/>
        <v>0</v>
      </c>
      <c r="L23" s="55">
        <f t="shared" si="29"/>
        <v>0</v>
      </c>
      <c r="M23" s="55">
        <f t="shared" si="29"/>
        <v>0</v>
      </c>
      <c r="N23" s="55">
        <f t="shared" si="29"/>
        <v>0</v>
      </c>
      <c r="O23" s="55">
        <f t="shared" si="29"/>
        <v>0</v>
      </c>
      <c r="P23" s="55">
        <f t="shared" si="29"/>
        <v>0</v>
      </c>
      <c r="Q23" s="55">
        <f t="shared" si="29"/>
        <v>0</v>
      </c>
      <c r="R23" s="55">
        <f t="shared" si="29"/>
        <v>0</v>
      </c>
      <c r="S23" s="55">
        <f t="shared" si="29"/>
        <v>0</v>
      </c>
      <c r="T23" s="54">
        <f>G23+J23+M23+P23+S23</f>
        <v>0</v>
      </c>
      <c r="U23" s="14"/>
      <c r="V23" s="15"/>
      <c r="X23" s="71"/>
      <c r="Z23" s="71"/>
      <c r="AA23" s="71"/>
      <c r="AB23" s="71"/>
    </row>
    <row r="24" spans="1:35" ht="48.75" customHeight="1">
      <c r="A24" s="117" t="s">
        <v>75</v>
      </c>
      <c r="B24" s="118"/>
      <c r="C24" s="98">
        <v>0.16</v>
      </c>
      <c r="D24" s="98" t="s">
        <v>39</v>
      </c>
      <c r="E24" s="57"/>
      <c r="F24" s="58"/>
      <c r="G24" s="58"/>
      <c r="H24" s="57"/>
      <c r="I24" s="58"/>
      <c r="J24" s="58"/>
      <c r="K24" s="57"/>
      <c r="L24" s="58"/>
      <c r="M24" s="58"/>
      <c r="N24" s="57"/>
      <c r="O24" s="58"/>
      <c r="P24" s="58"/>
      <c r="Q24" s="57"/>
      <c r="R24" s="58"/>
      <c r="S24" s="58"/>
      <c r="T24" s="57"/>
      <c r="X24" s="71"/>
    </row>
    <row r="25" spans="1:35" ht="23.25" customHeight="1">
      <c r="A25" s="119" t="s">
        <v>74</v>
      </c>
      <c r="B25" s="120"/>
      <c r="C25" s="109">
        <v>0.48</v>
      </c>
      <c r="D25" s="91"/>
      <c r="E25" s="57"/>
      <c r="F25" s="58"/>
      <c r="G25" s="58"/>
      <c r="H25" s="57"/>
      <c r="I25" s="58"/>
      <c r="J25" s="58"/>
      <c r="K25" s="57"/>
      <c r="L25" s="58"/>
      <c r="M25" s="58"/>
      <c r="N25" s="57"/>
      <c r="O25" s="58"/>
      <c r="P25" s="58"/>
      <c r="Q25" s="57"/>
      <c r="R25" s="58"/>
      <c r="S25" s="58"/>
      <c r="T25" s="57"/>
      <c r="AC25" s="46"/>
    </row>
    <row r="26" spans="1:35" ht="22.5">
      <c r="A26" s="16"/>
      <c r="B26" s="16"/>
      <c r="C26" s="16"/>
      <c r="D26" s="16"/>
      <c r="E26" s="59"/>
      <c r="F26" s="60"/>
      <c r="G26" s="61" t="s">
        <v>10</v>
      </c>
      <c r="H26" s="62"/>
      <c r="I26" s="63"/>
      <c r="J26" s="61" t="s">
        <v>10</v>
      </c>
      <c r="K26" s="62"/>
      <c r="L26" s="63"/>
      <c r="M26" s="61" t="s">
        <v>10</v>
      </c>
      <c r="N26" s="62"/>
      <c r="O26" s="63"/>
      <c r="P26" s="61" t="s">
        <v>10</v>
      </c>
      <c r="Q26" s="62"/>
      <c r="R26" s="63"/>
      <c r="S26" s="61" t="s">
        <v>10</v>
      </c>
      <c r="T26" s="62" t="s">
        <v>4</v>
      </c>
      <c r="Y26" s="121"/>
      <c r="Z26" s="121"/>
      <c r="AA26" s="121"/>
      <c r="AB26" s="121"/>
      <c r="AC26" s="121"/>
      <c r="AD26" s="121"/>
      <c r="AF26" s="121"/>
      <c r="AG26" s="121"/>
    </row>
    <row r="27" spans="1:35" ht="22.5">
      <c r="A27" s="103" t="s">
        <v>59</v>
      </c>
      <c r="B27" s="49"/>
      <c r="E27" s="64"/>
      <c r="F27" s="65"/>
      <c r="G27" s="58">
        <v>0</v>
      </c>
      <c r="H27" s="64"/>
      <c r="I27" s="65"/>
      <c r="J27" s="58">
        <v>0</v>
      </c>
      <c r="K27" s="64"/>
      <c r="L27" s="65"/>
      <c r="M27" s="58">
        <v>0</v>
      </c>
      <c r="N27" s="64"/>
      <c r="O27" s="65"/>
      <c r="P27" s="58">
        <v>0</v>
      </c>
      <c r="Q27" s="64"/>
      <c r="R27" s="65"/>
      <c r="S27" s="58">
        <v>0</v>
      </c>
      <c r="T27" s="66">
        <f>SUM(J27,G27,M27,P27,S27)</f>
        <v>0</v>
      </c>
      <c r="Z27" s="80"/>
      <c r="AA27" s="80"/>
      <c r="AB27" s="80"/>
      <c r="AD27" s="53"/>
      <c r="AG27" s="15"/>
      <c r="AH27" s="21"/>
      <c r="AI27" s="81"/>
    </row>
    <row r="28" spans="1:35" ht="21.75" customHeight="1">
      <c r="A28" s="49" t="s">
        <v>91</v>
      </c>
      <c r="B28" s="49"/>
      <c r="E28" s="64"/>
      <c r="F28" s="65"/>
      <c r="G28" s="58">
        <v>0</v>
      </c>
      <c r="H28" s="68"/>
      <c r="I28" s="69"/>
      <c r="J28" s="58">
        <v>0</v>
      </c>
      <c r="K28" s="68"/>
      <c r="L28" s="69"/>
      <c r="M28" s="58">
        <v>0</v>
      </c>
      <c r="N28" s="68"/>
      <c r="O28" s="69"/>
      <c r="P28" s="58">
        <v>0</v>
      </c>
      <c r="Q28" s="68"/>
      <c r="R28" s="69"/>
      <c r="S28" s="58">
        <v>0</v>
      </c>
      <c r="T28" s="66">
        <f>SUM(J28,G28,M28,P28,S28)</f>
        <v>0</v>
      </c>
      <c r="V28" s="70"/>
      <c r="Z28" s="80"/>
      <c r="AA28" s="80"/>
      <c r="AB28" s="80"/>
      <c r="AD28" s="53"/>
      <c r="AG28" s="58"/>
      <c r="AH28" s="21"/>
      <c r="AI28" s="81"/>
    </row>
    <row r="29" spans="1:35" ht="21.75" customHeight="1">
      <c r="A29" s="49" t="s">
        <v>92</v>
      </c>
      <c r="B29" s="49"/>
      <c r="E29" s="64"/>
      <c r="F29" s="65"/>
      <c r="G29" s="58">
        <v>0</v>
      </c>
      <c r="H29" s="68"/>
      <c r="I29" s="69"/>
      <c r="J29" s="58">
        <v>0</v>
      </c>
      <c r="K29" s="68"/>
      <c r="L29" s="69"/>
      <c r="M29" s="58">
        <v>0</v>
      </c>
      <c r="N29" s="68"/>
      <c r="O29" s="69"/>
      <c r="P29" s="58">
        <v>0</v>
      </c>
      <c r="Q29" s="68"/>
      <c r="R29" s="69"/>
      <c r="S29" s="58">
        <v>0</v>
      </c>
      <c r="T29" s="66">
        <f>SUM(J29,G29,M29,P29,S29)</f>
        <v>0</v>
      </c>
      <c r="V29" s="70"/>
      <c r="Z29" s="80"/>
      <c r="AA29" s="80"/>
      <c r="AB29" s="80"/>
      <c r="AD29" s="53"/>
      <c r="AG29" s="58"/>
      <c r="AH29" s="21"/>
      <c r="AI29" s="81"/>
    </row>
    <row r="30" spans="1:35" ht="21.75" customHeight="1">
      <c r="A30" s="104" t="s">
        <v>19</v>
      </c>
      <c r="B30" s="49"/>
      <c r="E30" s="64"/>
      <c r="F30" s="65"/>
      <c r="G30" s="65"/>
      <c r="H30" s="64"/>
      <c r="I30" s="65"/>
      <c r="J30" s="65"/>
      <c r="K30" s="64"/>
      <c r="L30" s="65"/>
      <c r="M30" s="65"/>
      <c r="N30" s="64"/>
      <c r="O30" s="65"/>
      <c r="P30" s="65"/>
      <c r="Q30" s="64"/>
      <c r="R30" s="65"/>
      <c r="S30" s="65"/>
      <c r="T30" s="64"/>
      <c r="Y30" s="82"/>
      <c r="Z30" s="80"/>
      <c r="AB30" s="80"/>
      <c r="AG30" s="58"/>
      <c r="AI30" s="81"/>
    </row>
    <row r="31" spans="1:35">
      <c r="A31" s="48" t="s">
        <v>20</v>
      </c>
      <c r="B31" s="48"/>
      <c r="E31" s="64"/>
      <c r="F31" s="65"/>
      <c r="G31" s="58">
        <v>0</v>
      </c>
      <c r="H31" s="64"/>
      <c r="I31" s="65"/>
      <c r="J31" s="58">
        <v>0</v>
      </c>
      <c r="K31" s="64"/>
      <c r="L31" s="65"/>
      <c r="M31" s="58">
        <v>0</v>
      </c>
      <c r="N31" s="64"/>
      <c r="O31" s="65"/>
      <c r="P31" s="58">
        <v>0</v>
      </c>
      <c r="Q31" s="64"/>
      <c r="R31" s="65"/>
      <c r="S31" s="58">
        <v>0</v>
      </c>
      <c r="T31" s="66">
        <f t="shared" ref="T31:T35" si="30">SUM(J31,G31,M31,P31,S31)</f>
        <v>0</v>
      </c>
      <c r="V31" s="15"/>
      <c r="Z31" s="80"/>
      <c r="AA31" s="80"/>
      <c r="AB31" s="80"/>
    </row>
    <row r="32" spans="1:35">
      <c r="A32" s="48" t="s">
        <v>36</v>
      </c>
      <c r="B32" s="48"/>
      <c r="E32" s="64"/>
      <c r="F32" s="65"/>
      <c r="G32" s="58">
        <v>0</v>
      </c>
      <c r="H32" s="64"/>
      <c r="I32" s="65"/>
      <c r="J32" s="58">
        <v>0</v>
      </c>
      <c r="K32" s="64"/>
      <c r="L32" s="65"/>
      <c r="M32" s="58">
        <v>0</v>
      </c>
      <c r="N32" s="64"/>
      <c r="O32" s="65"/>
      <c r="P32" s="58">
        <v>0</v>
      </c>
      <c r="Q32" s="64"/>
      <c r="R32" s="65"/>
      <c r="S32" s="58">
        <v>0</v>
      </c>
      <c r="T32" s="66">
        <f t="shared" si="30"/>
        <v>0</v>
      </c>
      <c r="V32" s="15"/>
      <c r="Z32" s="83"/>
      <c r="AA32" s="71"/>
      <c r="AB32" s="71"/>
    </row>
    <row r="33" spans="1:30">
      <c r="A33" s="48" t="s">
        <v>21</v>
      </c>
      <c r="B33" s="48"/>
      <c r="E33" s="64"/>
      <c r="F33" s="65"/>
      <c r="G33" s="58">
        <v>0</v>
      </c>
      <c r="H33" s="64"/>
      <c r="I33" s="65"/>
      <c r="J33" s="58">
        <v>0</v>
      </c>
      <c r="K33" s="64"/>
      <c r="L33" s="65"/>
      <c r="M33" s="58">
        <v>0</v>
      </c>
      <c r="N33" s="64"/>
      <c r="O33" s="65"/>
      <c r="P33" s="58">
        <v>0</v>
      </c>
      <c r="Q33" s="64"/>
      <c r="R33" s="65"/>
      <c r="S33" s="58">
        <v>0</v>
      </c>
      <c r="T33" s="66">
        <f t="shared" si="30"/>
        <v>0</v>
      </c>
      <c r="V33" s="15"/>
      <c r="X33" s="71"/>
      <c r="AA33" s="80"/>
      <c r="AB33" s="80"/>
    </row>
    <row r="34" spans="1:30">
      <c r="A34" s="48" t="s">
        <v>22</v>
      </c>
      <c r="B34" s="48"/>
      <c r="E34" s="64"/>
      <c r="F34" s="65"/>
      <c r="G34" s="58">
        <v>0</v>
      </c>
      <c r="H34" s="64"/>
      <c r="I34" s="65"/>
      <c r="J34" s="58">
        <v>0</v>
      </c>
      <c r="K34" s="64"/>
      <c r="L34" s="65"/>
      <c r="M34" s="58">
        <v>0</v>
      </c>
      <c r="N34" s="64"/>
      <c r="O34" s="65"/>
      <c r="P34" s="58">
        <v>0</v>
      </c>
      <c r="Q34" s="64"/>
      <c r="R34" s="65"/>
      <c r="S34" s="58">
        <v>0</v>
      </c>
      <c r="T34" s="66">
        <f t="shared" si="30"/>
        <v>0</v>
      </c>
    </row>
    <row r="35" spans="1:30">
      <c r="A35" s="49" t="s">
        <v>23</v>
      </c>
      <c r="B35" s="49"/>
      <c r="E35" s="64"/>
      <c r="F35" s="65"/>
      <c r="G35" s="67">
        <f>SUM(G31:G34)</f>
        <v>0</v>
      </c>
      <c r="H35" s="68"/>
      <c r="I35" s="69"/>
      <c r="J35" s="67">
        <f>SUM(J31:J34)</f>
        <v>0</v>
      </c>
      <c r="K35" s="68"/>
      <c r="L35" s="69"/>
      <c r="M35" s="67">
        <f>SUM(M31:M34)</f>
        <v>0</v>
      </c>
      <c r="N35" s="68"/>
      <c r="O35" s="69"/>
      <c r="P35" s="67">
        <f>SUM(P31:P34)</f>
        <v>0</v>
      </c>
      <c r="Q35" s="68"/>
      <c r="R35" s="69"/>
      <c r="S35" s="67">
        <f>SUM(S31:S34)</f>
        <v>0</v>
      </c>
      <c r="T35" s="66">
        <f t="shared" si="30"/>
        <v>0</v>
      </c>
    </row>
    <row r="36" spans="1:30">
      <c r="A36" s="48"/>
      <c r="B36" s="48"/>
      <c r="E36" s="64"/>
      <c r="F36" s="65"/>
      <c r="G36" s="65"/>
      <c r="H36" s="64"/>
      <c r="I36" s="65"/>
      <c r="J36" s="65"/>
      <c r="K36" s="64"/>
      <c r="L36" s="65"/>
      <c r="M36" s="65"/>
      <c r="N36" s="64"/>
      <c r="O36" s="65"/>
      <c r="P36" s="65"/>
      <c r="Q36" s="64"/>
      <c r="R36" s="65"/>
      <c r="S36" s="65"/>
      <c r="T36" s="64"/>
    </row>
    <row r="37" spans="1:30">
      <c r="A37" s="49" t="s">
        <v>24</v>
      </c>
      <c r="B37" s="49"/>
      <c r="E37" s="64"/>
      <c r="F37" s="65"/>
      <c r="G37" s="65"/>
      <c r="H37" s="64"/>
      <c r="I37" s="65"/>
      <c r="J37" s="65"/>
      <c r="K37" s="64"/>
      <c r="L37" s="65"/>
      <c r="M37" s="65"/>
      <c r="N37" s="64"/>
      <c r="O37" s="65"/>
      <c r="P37" s="65"/>
      <c r="Q37" s="64"/>
      <c r="R37" s="65"/>
      <c r="S37" s="65"/>
      <c r="T37" s="64"/>
    </row>
    <row r="38" spans="1:30">
      <c r="A38" s="48" t="s">
        <v>25</v>
      </c>
      <c r="B38" s="48"/>
      <c r="E38" s="64"/>
      <c r="F38" s="65"/>
      <c r="G38" s="58">
        <v>0</v>
      </c>
      <c r="H38" s="64"/>
      <c r="I38" s="65"/>
      <c r="J38" s="58">
        <v>0</v>
      </c>
      <c r="K38" s="64"/>
      <c r="L38" s="65"/>
      <c r="M38" s="58">
        <v>0</v>
      </c>
      <c r="N38" s="64"/>
      <c r="O38" s="65"/>
      <c r="P38" s="58">
        <v>0</v>
      </c>
      <c r="Q38" s="64"/>
      <c r="R38" s="65"/>
      <c r="S38" s="58">
        <v>0</v>
      </c>
      <c r="T38" s="66">
        <f>SUM(J38,G38,M38,P38,S38)</f>
        <v>0</v>
      </c>
    </row>
    <row r="39" spans="1:30">
      <c r="A39" s="48" t="s">
        <v>26</v>
      </c>
      <c r="B39" s="48"/>
      <c r="E39" s="64"/>
      <c r="F39" s="65"/>
      <c r="G39" s="58">
        <v>0</v>
      </c>
      <c r="H39" s="64"/>
      <c r="I39" s="65"/>
      <c r="J39" s="58">
        <v>0</v>
      </c>
      <c r="K39" s="64"/>
      <c r="L39" s="65"/>
      <c r="M39" s="58">
        <v>0</v>
      </c>
      <c r="N39" s="64"/>
      <c r="O39" s="65"/>
      <c r="P39" s="58">
        <v>0</v>
      </c>
      <c r="Q39" s="64"/>
      <c r="R39" s="65"/>
      <c r="S39" s="58">
        <v>0</v>
      </c>
      <c r="T39" s="66">
        <f t="shared" ref="T39:T48" si="31">SUM(J39,G39,M39,P39,S39)</f>
        <v>0</v>
      </c>
    </row>
    <row r="40" spans="1:30">
      <c r="A40" s="48" t="s">
        <v>35</v>
      </c>
      <c r="B40" s="48"/>
      <c r="D40" s="35"/>
      <c r="E40" s="64"/>
      <c r="F40" s="65"/>
      <c r="G40" s="58">
        <v>0</v>
      </c>
      <c r="H40" s="64"/>
      <c r="I40" s="65"/>
      <c r="J40" s="58">
        <v>0</v>
      </c>
      <c r="K40" s="64"/>
      <c r="L40" s="65"/>
      <c r="M40" s="58">
        <v>0</v>
      </c>
      <c r="N40" s="64"/>
      <c r="O40" s="65"/>
      <c r="P40" s="58">
        <v>0</v>
      </c>
      <c r="Q40" s="64"/>
      <c r="R40" s="65"/>
      <c r="S40" s="58">
        <v>0</v>
      </c>
      <c r="T40" s="66">
        <f t="shared" si="31"/>
        <v>0</v>
      </c>
    </row>
    <row r="41" spans="1:30" ht="15" customHeight="1">
      <c r="A41" s="48" t="s">
        <v>77</v>
      </c>
      <c r="B41" s="48"/>
      <c r="E41" s="64"/>
      <c r="F41" s="65"/>
      <c r="G41" s="58">
        <v>0</v>
      </c>
      <c r="H41" s="64"/>
      <c r="I41" s="65"/>
      <c r="J41" s="58">
        <v>0</v>
      </c>
      <c r="K41" s="64"/>
      <c r="L41" s="65"/>
      <c r="M41" s="58">
        <v>0</v>
      </c>
      <c r="N41" s="64"/>
      <c r="O41" s="65"/>
      <c r="P41" s="58">
        <v>0</v>
      </c>
      <c r="Q41" s="64"/>
      <c r="R41" s="65"/>
      <c r="S41" s="58">
        <v>0</v>
      </c>
      <c r="T41" s="66">
        <f t="shared" si="31"/>
        <v>0</v>
      </c>
      <c r="Y41" s="122"/>
      <c r="Z41" s="122"/>
      <c r="AA41" s="122"/>
      <c r="AB41" s="122"/>
      <c r="AC41" s="122"/>
      <c r="AD41" s="122"/>
    </row>
    <row r="42" spans="1:30">
      <c r="A42" s="48" t="s">
        <v>81</v>
      </c>
      <c r="B42" s="48"/>
      <c r="C42" s="1"/>
      <c r="D42" s="1"/>
      <c r="E42" s="68"/>
      <c r="F42" s="69"/>
      <c r="G42" s="58">
        <v>0</v>
      </c>
      <c r="H42" s="68"/>
      <c r="I42" s="69"/>
      <c r="J42" s="58">
        <v>0</v>
      </c>
      <c r="K42" s="68"/>
      <c r="L42" s="69"/>
      <c r="M42" s="58">
        <v>0</v>
      </c>
      <c r="N42" s="68"/>
      <c r="O42" s="69"/>
      <c r="P42" s="58">
        <v>0</v>
      </c>
      <c r="Q42" s="68"/>
      <c r="R42" s="69"/>
      <c r="S42" s="58">
        <v>0</v>
      </c>
      <c r="T42" s="66">
        <f t="shared" si="31"/>
        <v>0</v>
      </c>
      <c r="AB42" s="10"/>
    </row>
    <row r="43" spans="1:30">
      <c r="A43" s="105" t="s">
        <v>88</v>
      </c>
      <c r="B43" s="48"/>
      <c r="C43" s="1"/>
      <c r="D43" s="1"/>
      <c r="E43" s="68"/>
      <c r="F43" s="69"/>
      <c r="G43" s="58">
        <v>0</v>
      </c>
      <c r="H43" s="68"/>
      <c r="I43" s="69"/>
      <c r="J43" s="58">
        <v>0</v>
      </c>
      <c r="K43" s="68"/>
      <c r="L43" s="69"/>
      <c r="M43" s="58">
        <v>0</v>
      </c>
      <c r="N43" s="68"/>
      <c r="O43" s="69"/>
      <c r="P43" s="58">
        <v>0</v>
      </c>
      <c r="Q43" s="68"/>
      <c r="R43" s="69"/>
      <c r="S43" s="58">
        <v>0</v>
      </c>
      <c r="T43" s="66">
        <f t="shared" si="31"/>
        <v>0</v>
      </c>
      <c r="AB43" s="10"/>
    </row>
    <row r="44" spans="1:30">
      <c r="A44" s="105" t="s">
        <v>90</v>
      </c>
      <c r="B44" s="48"/>
      <c r="E44" s="64"/>
      <c r="F44" s="65"/>
      <c r="G44" s="58">
        <v>0</v>
      </c>
      <c r="H44" s="64"/>
      <c r="I44" s="65"/>
      <c r="J44" s="58">
        <v>0</v>
      </c>
      <c r="K44" s="64"/>
      <c r="L44" s="65"/>
      <c r="M44" s="58">
        <v>0</v>
      </c>
      <c r="N44" s="64"/>
      <c r="O44" s="65"/>
      <c r="P44" s="58">
        <v>0</v>
      </c>
      <c r="Q44" s="64"/>
      <c r="R44" s="65"/>
      <c r="S44" s="58">
        <v>0</v>
      </c>
      <c r="T44" s="66">
        <f t="shared" si="31"/>
        <v>0</v>
      </c>
      <c r="AB44" s="84"/>
      <c r="AC44" s="46"/>
    </row>
    <row r="45" spans="1:30">
      <c r="A45" s="105" t="s">
        <v>93</v>
      </c>
      <c r="B45" s="48"/>
      <c r="E45" s="64"/>
      <c r="F45" s="65"/>
      <c r="G45" s="58">
        <v>0</v>
      </c>
      <c r="H45" s="64"/>
      <c r="I45" s="65"/>
      <c r="J45" s="58">
        <v>0</v>
      </c>
      <c r="K45" s="64"/>
      <c r="L45" s="65"/>
      <c r="M45" s="58">
        <v>0</v>
      </c>
      <c r="N45" s="64"/>
      <c r="O45" s="65"/>
      <c r="P45" s="58">
        <v>0</v>
      </c>
      <c r="Q45" s="64"/>
      <c r="R45" s="65"/>
      <c r="S45" s="58">
        <v>0</v>
      </c>
      <c r="T45" s="66">
        <f t="shared" si="31"/>
        <v>0</v>
      </c>
    </row>
    <row r="46" spans="1:30">
      <c r="A46" s="50" t="s">
        <v>84</v>
      </c>
      <c r="B46" s="50"/>
      <c r="E46" s="64"/>
      <c r="F46" s="65"/>
      <c r="G46" s="58">
        <v>0</v>
      </c>
      <c r="H46" s="64"/>
      <c r="I46" s="65"/>
      <c r="J46" s="58">
        <v>0</v>
      </c>
      <c r="K46" s="64"/>
      <c r="L46" s="65"/>
      <c r="M46" s="58">
        <v>0</v>
      </c>
      <c r="N46" s="64"/>
      <c r="O46" s="65"/>
      <c r="P46" s="58">
        <v>0</v>
      </c>
      <c r="Q46" s="64"/>
      <c r="R46" s="65"/>
      <c r="S46" s="58">
        <v>0</v>
      </c>
      <c r="T46" s="66">
        <f t="shared" si="31"/>
        <v>0</v>
      </c>
      <c r="U46" s="15"/>
    </row>
    <row r="47" spans="1:30">
      <c r="A47" s="48" t="s">
        <v>76</v>
      </c>
      <c r="B47" s="48"/>
      <c r="E47" s="64"/>
      <c r="F47" s="65"/>
      <c r="G47" s="58">
        <v>0</v>
      </c>
      <c r="H47" s="64"/>
      <c r="I47" s="65"/>
      <c r="J47" s="58">
        <v>0</v>
      </c>
      <c r="K47" s="64"/>
      <c r="L47" s="65"/>
      <c r="M47" s="58">
        <v>0</v>
      </c>
      <c r="N47" s="64"/>
      <c r="O47" s="65"/>
      <c r="P47" s="58">
        <v>0</v>
      </c>
      <c r="Q47" s="64"/>
      <c r="R47" s="65"/>
      <c r="S47" s="58">
        <v>0</v>
      </c>
      <c r="T47" s="66">
        <f t="shared" si="31"/>
        <v>0</v>
      </c>
    </row>
    <row r="48" spans="1:30">
      <c r="A48" s="48" t="s">
        <v>37</v>
      </c>
      <c r="B48" s="48"/>
      <c r="E48" s="64"/>
      <c r="F48" s="65"/>
      <c r="G48" s="58">
        <v>0</v>
      </c>
      <c r="H48" s="64"/>
      <c r="I48" s="65"/>
      <c r="J48" s="58">
        <v>0</v>
      </c>
      <c r="K48" s="64"/>
      <c r="L48" s="65"/>
      <c r="M48" s="58">
        <v>0</v>
      </c>
      <c r="N48" s="64"/>
      <c r="O48" s="65"/>
      <c r="P48" s="58">
        <v>0</v>
      </c>
      <c r="Q48" s="64"/>
      <c r="R48" s="65"/>
      <c r="S48" s="58">
        <v>0</v>
      </c>
      <c r="T48" s="66">
        <f t="shared" si="31"/>
        <v>0</v>
      </c>
    </row>
    <row r="49" spans="1:24">
      <c r="A49" s="49" t="s">
        <v>27</v>
      </c>
      <c r="B49" s="49"/>
      <c r="E49" s="64"/>
      <c r="F49" s="69"/>
      <c r="G49" s="67">
        <f>SUM(G38:G48)</f>
        <v>0</v>
      </c>
      <c r="H49" s="68"/>
      <c r="I49" s="69"/>
      <c r="J49" s="67">
        <f>SUM(J38:J48)</f>
        <v>0</v>
      </c>
      <c r="K49" s="68"/>
      <c r="L49" s="69"/>
      <c r="M49" s="67">
        <f>SUM(M38:M48)</f>
        <v>0</v>
      </c>
      <c r="N49" s="68"/>
      <c r="O49" s="69"/>
      <c r="P49" s="67">
        <f>SUM(P38:P48)</f>
        <v>0</v>
      </c>
      <c r="Q49" s="68"/>
      <c r="R49" s="69"/>
      <c r="S49" s="67">
        <f>SUM(S38:S48)</f>
        <v>0</v>
      </c>
      <c r="T49" s="66">
        <f>SUM(J49,G49,M49,P49,S49)</f>
        <v>0</v>
      </c>
      <c r="U49" s="15"/>
    </row>
    <row r="50" spans="1:24" ht="17.25" customHeight="1">
      <c r="E50" s="64"/>
      <c r="F50" s="65"/>
      <c r="G50" s="65"/>
      <c r="H50" s="64"/>
      <c r="I50" s="65"/>
      <c r="J50" s="65"/>
      <c r="K50" s="64"/>
      <c r="L50" s="65"/>
      <c r="M50" s="65"/>
      <c r="N50" s="64"/>
      <c r="O50" s="65"/>
      <c r="P50" s="65"/>
      <c r="Q50" s="64"/>
      <c r="R50" s="65"/>
      <c r="S50" s="65"/>
      <c r="T50" s="64"/>
      <c r="U50" s="99">
        <f>SUM(T49,T35,T28,T27,T23,T29,T12)</f>
        <v>23094.740773500002</v>
      </c>
      <c r="V50" s="100" t="s">
        <v>55</v>
      </c>
    </row>
    <row r="51" spans="1:24">
      <c r="A51" s="1" t="s">
        <v>28</v>
      </c>
      <c r="B51" s="1"/>
      <c r="E51" s="64"/>
      <c r="F51" s="65"/>
      <c r="G51" s="67">
        <f>SUM(G49,G35,G28,G27,G23, G29, G12,)</f>
        <v>4350</v>
      </c>
      <c r="H51" s="68"/>
      <c r="I51" s="69"/>
      <c r="J51" s="67">
        <f>SUM(J49,J35,J28,J27,J23, J29, J12,)</f>
        <v>4480.5</v>
      </c>
      <c r="K51" s="68"/>
      <c r="L51" s="69"/>
      <c r="M51" s="67">
        <f>SUM(M49,M35,M28,M27,M23, M29, M12,)</f>
        <v>4614.915</v>
      </c>
      <c r="N51" s="68"/>
      <c r="O51" s="69"/>
      <c r="P51" s="67">
        <f>SUM(P49,P35,P28,P27,P23, P29, P12,)</f>
        <v>4753.3624499999996</v>
      </c>
      <c r="Q51" s="68"/>
      <c r="R51" s="69"/>
      <c r="S51" s="67">
        <f>SUM(S49,S35,S28,S27,S23, S29, S12,)</f>
        <v>4895.9633234999992</v>
      </c>
      <c r="T51" s="99">
        <f>SUM(G51:S51)</f>
        <v>23094.740773500002</v>
      </c>
      <c r="U51" s="15"/>
      <c r="V51" s="2"/>
    </row>
    <row r="53" spans="1:24" ht="22.5">
      <c r="A53" s="26" t="s">
        <v>29</v>
      </c>
      <c r="B53" s="26"/>
      <c r="C53" s="16"/>
      <c r="D53" s="16"/>
      <c r="E53" s="18" t="s">
        <v>30</v>
      </c>
      <c r="F53" s="19" t="s">
        <v>31</v>
      </c>
      <c r="G53" s="19" t="s">
        <v>10</v>
      </c>
      <c r="H53" s="18" t="s">
        <v>30</v>
      </c>
      <c r="I53" s="19" t="s">
        <v>31</v>
      </c>
      <c r="J53" s="19" t="s">
        <v>10</v>
      </c>
      <c r="K53" s="18" t="s">
        <v>30</v>
      </c>
      <c r="L53" s="19" t="s">
        <v>31</v>
      </c>
      <c r="M53" s="19" t="s">
        <v>10</v>
      </c>
      <c r="N53" s="18" t="s">
        <v>30</v>
      </c>
      <c r="O53" s="19" t="s">
        <v>31</v>
      </c>
      <c r="P53" s="19" t="s">
        <v>10</v>
      </c>
      <c r="Q53" s="18" t="s">
        <v>30</v>
      </c>
      <c r="R53" s="19" t="s">
        <v>31</v>
      </c>
      <c r="S53" s="19" t="s">
        <v>10</v>
      </c>
      <c r="T53" s="17" t="s">
        <v>4</v>
      </c>
    </row>
    <row r="54" spans="1:24" ht="30" customHeight="1">
      <c r="A54" s="108" t="s">
        <v>82</v>
      </c>
      <c r="B54" s="90"/>
      <c r="E54" s="44">
        <v>0.48</v>
      </c>
      <c r="F54" s="106">
        <f>SUM(G51-G43-G35-G27-G44-G45)</f>
        <v>4350</v>
      </c>
      <c r="G54" s="15">
        <f>E54*F54</f>
        <v>2088</v>
      </c>
      <c r="H54" s="44">
        <v>0.48</v>
      </c>
      <c r="I54" s="106">
        <f>SUM(J51-J43-J35-J27-J44-J45)</f>
        <v>4480.5</v>
      </c>
      <c r="J54" s="15">
        <f>H54*I54</f>
        <v>2150.64</v>
      </c>
      <c r="K54" s="44">
        <v>0.48</v>
      </c>
      <c r="L54" s="106">
        <f>SUM(M51-M43-M35-M27-M44-M45)</f>
        <v>4614.915</v>
      </c>
      <c r="M54" s="15">
        <f t="shared" ref="M54" si="32">K54*L54</f>
        <v>2215.1592000000001</v>
      </c>
      <c r="N54" s="44">
        <v>0.48</v>
      </c>
      <c r="O54" s="106">
        <f>SUM(P51-P43-P35-P27-P44-P45)</f>
        <v>4753.3624499999996</v>
      </c>
      <c r="P54" s="15">
        <f>N54*O54</f>
        <v>2281.6139759999996</v>
      </c>
      <c r="Q54" s="44">
        <v>0.48</v>
      </c>
      <c r="R54" s="106">
        <f>SUM(S51-S43-S35-S27-S44-S45)</f>
        <v>4895.9633234999992</v>
      </c>
      <c r="S54" s="15">
        <f>Q54*R54</f>
        <v>2350.0623952799997</v>
      </c>
      <c r="T54" s="11">
        <f>SUM(G54,J54,M54,P54,S54)</f>
        <v>11085.475571279998</v>
      </c>
      <c r="U54" s="35"/>
    </row>
    <row r="55" spans="1:24" ht="16.5" customHeight="1">
      <c r="A55" s="1" t="s">
        <v>32</v>
      </c>
      <c r="B55" s="1"/>
      <c r="E55" s="41"/>
      <c r="G55" s="2">
        <f>SUM(G54:G54)</f>
        <v>2088</v>
      </c>
      <c r="H55" s="42"/>
      <c r="I55" s="2"/>
      <c r="J55" s="2">
        <f>SUM(J54:J54)</f>
        <v>2150.64</v>
      </c>
      <c r="K55" s="42"/>
      <c r="L55" s="2"/>
      <c r="M55" s="2">
        <f>SUM(M54:M54)</f>
        <v>2215.1592000000001</v>
      </c>
      <c r="N55" s="42"/>
      <c r="O55" s="2"/>
      <c r="P55" s="2">
        <f>SUM(P54:P54)</f>
        <v>2281.6139759999996</v>
      </c>
      <c r="Q55" s="42"/>
      <c r="R55" s="2"/>
      <c r="S55" s="2">
        <f>SUM(S54:S54)</f>
        <v>2350.0623952799997</v>
      </c>
      <c r="T55" s="2">
        <f>SUM(T54:T54)</f>
        <v>11085.475571279998</v>
      </c>
      <c r="U55" s="67"/>
      <c r="V55" s="78"/>
      <c r="X55" s="21" t="s">
        <v>33</v>
      </c>
    </row>
    <row r="56" spans="1:24">
      <c r="A56" s="23"/>
      <c r="B56" s="23"/>
      <c r="C56" s="23"/>
      <c r="D56" s="23"/>
      <c r="E56" s="24"/>
      <c r="F56" s="25"/>
      <c r="G56" s="25"/>
      <c r="H56" s="24"/>
      <c r="I56" s="25"/>
      <c r="J56" s="25"/>
      <c r="K56" s="24"/>
      <c r="L56" s="25"/>
      <c r="M56" s="25"/>
      <c r="N56" s="24"/>
      <c r="O56" s="25"/>
      <c r="P56" s="25"/>
      <c r="Q56" s="24"/>
      <c r="R56" s="25"/>
      <c r="S56" s="25"/>
      <c r="T56" s="24"/>
    </row>
    <row r="57" spans="1:24" ht="23.25" customHeight="1">
      <c r="A57" s="1" t="s">
        <v>34</v>
      </c>
      <c r="B57" s="1"/>
      <c r="E57" s="24"/>
      <c r="F57" s="25"/>
      <c r="G57" s="2">
        <f>SUM(G55,G51)</f>
        <v>6438</v>
      </c>
      <c r="H57" s="39"/>
      <c r="I57" s="40"/>
      <c r="J57" s="2">
        <f>SUM(J55,J51)</f>
        <v>6631.1399999999994</v>
      </c>
      <c r="K57" s="39"/>
      <c r="L57" s="40"/>
      <c r="M57" s="2">
        <f>SUM(M55,M51)</f>
        <v>6830.0742</v>
      </c>
      <c r="N57" s="39"/>
      <c r="O57" s="40"/>
      <c r="P57" s="2">
        <f>SUM(P55,P51)</f>
        <v>7034.9764259999993</v>
      </c>
      <c r="Q57" s="39"/>
      <c r="R57" s="40"/>
      <c r="S57" s="2">
        <f>SUM(S55,S51)</f>
        <v>7246.0257187799989</v>
      </c>
      <c r="T57" s="2">
        <f>SUM(T55,T51)</f>
        <v>34180.216344779998</v>
      </c>
      <c r="U57" s="102">
        <f>SUM(T53,T57)</f>
        <v>34180.216344779998</v>
      </c>
      <c r="V57" s="107" t="s">
        <v>56</v>
      </c>
    </row>
    <row r="58" spans="1:24">
      <c r="A58" s="1"/>
      <c r="B58" s="1"/>
      <c r="E58" s="24"/>
      <c r="F58" s="25"/>
      <c r="G58" s="2"/>
      <c r="H58" s="39"/>
      <c r="I58" s="40"/>
      <c r="J58" s="2"/>
      <c r="K58" s="39"/>
      <c r="L58" s="40"/>
      <c r="M58" s="2"/>
      <c r="N58" s="39"/>
      <c r="O58" s="40"/>
      <c r="P58" s="2"/>
      <c r="Q58" s="39"/>
      <c r="R58" s="40"/>
      <c r="S58" s="2"/>
      <c r="T58" s="101">
        <f>SUM(G57,J57,M57,P57,S57,)</f>
        <v>34180.216344779998</v>
      </c>
      <c r="V58" s="12"/>
    </row>
    <row r="59" spans="1:24">
      <c r="A59" s="20"/>
      <c r="B59" s="20"/>
      <c r="E59" s="24"/>
      <c r="F59" s="25"/>
      <c r="H59" s="24"/>
      <c r="I59" s="25"/>
      <c r="K59" s="24"/>
      <c r="L59" s="25"/>
      <c r="N59" s="24"/>
      <c r="O59" s="25"/>
      <c r="Q59" s="24"/>
      <c r="R59" s="25"/>
      <c r="T59" s="2"/>
      <c r="V59" s="12"/>
      <c r="W59" s="51"/>
    </row>
    <row r="60" spans="1:24">
      <c r="E60" s="24"/>
      <c r="F60" s="25"/>
      <c r="H60" s="24"/>
      <c r="I60" s="25"/>
      <c r="K60" s="24"/>
      <c r="L60" s="25"/>
      <c r="N60" s="24"/>
      <c r="O60" s="25"/>
      <c r="Q60" s="24"/>
      <c r="R60" s="25"/>
      <c r="T60" s="2"/>
    </row>
    <row r="62" spans="1:24" ht="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V62" s="58"/>
    </row>
    <row r="63" spans="1:24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58"/>
    </row>
    <row r="64" spans="1:24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 s="72"/>
      <c r="Q64"/>
      <c r="R64"/>
      <c r="S64" s="72"/>
      <c r="T64" s="73"/>
      <c r="V64" s="74"/>
    </row>
    <row r="65" spans="1:20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</sheetData>
  <mergeCells count="14">
    <mergeCell ref="Y41:AD41"/>
    <mergeCell ref="A24:B24"/>
    <mergeCell ref="A25:B25"/>
    <mergeCell ref="Y26:Z26"/>
    <mergeCell ref="AA26:AD26"/>
    <mergeCell ref="AF26:AG26"/>
    <mergeCell ref="A10:B10"/>
    <mergeCell ref="A11:B11"/>
    <mergeCell ref="A4:B4"/>
    <mergeCell ref="A5:B5"/>
    <mergeCell ref="A6:B6"/>
    <mergeCell ref="A7:B7"/>
    <mergeCell ref="A8:B8"/>
    <mergeCell ref="A9:B9"/>
  </mergeCells>
  <printOptions gridLines="1"/>
  <pageMargins left="0.2" right="0.2" top="0.5" bottom="0.5" header="0.3" footer="0.05"/>
  <pageSetup scale="56" fitToWidth="0" orientation="landscape" r:id="rId1"/>
  <headerFooter>
    <oddHeader>&amp;C&amp;F</oddHeader>
    <oddFooter>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1002-A66D-4919-BC63-3A0D57C8D05F}">
  <sheetPr>
    <pageSetUpPr fitToPage="1"/>
  </sheetPr>
  <dimension ref="A1:AI73"/>
  <sheetViews>
    <sheetView topLeftCell="A3" zoomScaleNormal="100" workbookViewId="0">
      <selection activeCell="C16" sqref="C16"/>
    </sheetView>
  </sheetViews>
  <sheetFormatPr defaultColWidth="8.85546875" defaultRowHeight="11.25"/>
  <cols>
    <col min="1" max="1" width="44.42578125" style="10" customWidth="1"/>
    <col min="2" max="2" width="10.7109375" style="10" customWidth="1"/>
    <col min="3" max="3" width="10.42578125" style="10" customWidth="1"/>
    <col min="4" max="4" width="9" style="10" customWidth="1"/>
    <col min="5" max="5" width="10" style="11" customWidth="1"/>
    <col min="6" max="6" width="11.140625" style="15" customWidth="1"/>
    <col min="7" max="7" width="11.42578125" style="15" customWidth="1"/>
    <col min="8" max="8" width="11" style="11" customWidth="1"/>
    <col min="9" max="9" width="10.7109375" style="15" customWidth="1"/>
    <col min="10" max="10" width="11.7109375" style="15" customWidth="1"/>
    <col min="11" max="11" width="11.7109375" style="11" customWidth="1"/>
    <col min="12" max="12" width="11.42578125" style="15" customWidth="1"/>
    <col min="13" max="13" width="13.42578125" style="15" customWidth="1"/>
    <col min="14" max="14" width="10.7109375" style="11" customWidth="1"/>
    <col min="15" max="15" width="11" style="15" customWidth="1"/>
    <col min="16" max="16" width="14" style="15" customWidth="1"/>
    <col min="17" max="17" width="10.7109375" style="11" customWidth="1"/>
    <col min="18" max="18" width="11" style="15" customWidth="1"/>
    <col min="19" max="19" width="14" style="15" customWidth="1"/>
    <col min="20" max="20" width="14" style="11" customWidth="1"/>
    <col min="21" max="21" width="24" style="10" customWidth="1"/>
    <col min="22" max="22" width="20.42578125" style="10" customWidth="1"/>
    <col min="23" max="23" width="21.85546875" style="21" customWidth="1"/>
    <col min="24" max="24" width="11" style="21" bestFit="1" customWidth="1"/>
    <col min="25" max="25" width="20" style="21" customWidth="1"/>
    <col min="26" max="26" width="16.42578125" style="21" customWidth="1"/>
    <col min="27" max="27" width="19.28515625" style="21" customWidth="1"/>
    <col min="28" max="28" width="14.42578125" style="21" customWidth="1"/>
    <col min="29" max="29" width="13.28515625" style="10" bestFit="1" customWidth="1"/>
    <col min="30" max="30" width="11.140625" style="10" bestFit="1" customWidth="1"/>
    <col min="31" max="31" width="8.85546875" style="10"/>
    <col min="32" max="32" width="21.42578125" style="10" bestFit="1" customWidth="1"/>
    <col min="33" max="33" width="8.85546875" style="10"/>
    <col min="34" max="34" width="19.7109375" style="10" bestFit="1" customWidth="1"/>
    <col min="35" max="16384" width="8.85546875" style="10"/>
  </cols>
  <sheetData>
    <row r="1" spans="1:28">
      <c r="A1" s="115" t="s">
        <v>89</v>
      </c>
      <c r="B1" s="115"/>
      <c r="C1" s="16">
        <v>1.03</v>
      </c>
      <c r="D1" s="16"/>
      <c r="E1" s="3"/>
      <c r="F1" s="27" t="s">
        <v>0</v>
      </c>
      <c r="G1" s="4"/>
      <c r="H1" s="5"/>
      <c r="I1" s="4" t="s">
        <v>1</v>
      </c>
      <c r="J1" s="4"/>
      <c r="K1" s="5"/>
      <c r="L1" s="4" t="s">
        <v>2</v>
      </c>
      <c r="M1" s="4"/>
      <c r="N1" s="5"/>
      <c r="O1" s="4" t="s">
        <v>3</v>
      </c>
      <c r="P1" s="4"/>
      <c r="Q1" s="5"/>
      <c r="R1" s="4" t="s">
        <v>38</v>
      </c>
      <c r="S1" s="4"/>
      <c r="T1" s="5" t="s">
        <v>4</v>
      </c>
    </row>
    <row r="2" spans="1:28">
      <c r="A2" s="22" t="s">
        <v>95</v>
      </c>
      <c r="B2" s="22"/>
      <c r="E2" s="6"/>
      <c r="F2" s="7"/>
      <c r="G2" s="8"/>
      <c r="H2" s="9"/>
      <c r="I2" s="8"/>
      <c r="J2" s="8"/>
      <c r="K2" s="9"/>
      <c r="L2" s="8"/>
      <c r="M2" s="8"/>
      <c r="N2" s="9"/>
      <c r="O2" s="8"/>
      <c r="P2" s="8"/>
      <c r="Q2" s="9"/>
      <c r="R2" s="8"/>
      <c r="S2" s="8"/>
    </row>
    <row r="3" spans="1:28" ht="22.5">
      <c r="A3" s="29" t="s">
        <v>5</v>
      </c>
      <c r="B3" s="29"/>
      <c r="C3" s="28" t="s">
        <v>6</v>
      </c>
      <c r="D3" s="28" t="s">
        <v>7</v>
      </c>
      <c r="E3" s="36" t="s">
        <v>8</v>
      </c>
      <c r="F3" s="37" t="s">
        <v>9</v>
      </c>
      <c r="G3" s="38" t="s">
        <v>10</v>
      </c>
      <c r="H3" s="36" t="s">
        <v>8</v>
      </c>
      <c r="I3" s="37" t="s">
        <v>9</v>
      </c>
      <c r="J3" s="38" t="s">
        <v>10</v>
      </c>
      <c r="K3" s="36" t="s">
        <v>8</v>
      </c>
      <c r="L3" s="37" t="s">
        <v>9</v>
      </c>
      <c r="M3" s="38" t="s">
        <v>10</v>
      </c>
      <c r="N3" s="36" t="s">
        <v>8</v>
      </c>
      <c r="O3" s="37" t="s">
        <v>9</v>
      </c>
      <c r="P3" s="38" t="s">
        <v>10</v>
      </c>
      <c r="Q3" s="36" t="s">
        <v>8</v>
      </c>
      <c r="R3" s="37" t="s">
        <v>9</v>
      </c>
      <c r="S3" s="38" t="s">
        <v>10</v>
      </c>
      <c r="T3" s="13"/>
      <c r="U3" s="1"/>
      <c r="V3" s="1"/>
      <c r="W3" s="76"/>
      <c r="X3" s="76"/>
    </row>
    <row r="4" spans="1:28">
      <c r="A4" s="116" t="s">
        <v>57</v>
      </c>
      <c r="B4" s="116"/>
      <c r="C4" s="31">
        <v>75000</v>
      </c>
      <c r="D4" s="43">
        <v>0.05</v>
      </c>
      <c r="E4" s="52">
        <f>SUM(C4*D4)</f>
        <v>3750</v>
      </c>
      <c r="F4" s="53">
        <f>E4*$C$24</f>
        <v>600</v>
      </c>
      <c r="G4" s="53">
        <f>E4+F4</f>
        <v>4350</v>
      </c>
      <c r="H4" s="52">
        <f>SUM(E4*$C$1)</f>
        <v>3862.5</v>
      </c>
      <c r="I4" s="53">
        <f>H4*$C$24</f>
        <v>618</v>
      </c>
      <c r="J4" s="53">
        <f>H4+I4</f>
        <v>4480.5</v>
      </c>
      <c r="K4" s="52">
        <f t="shared" ref="K4" si="0">(H4*$C$1)</f>
        <v>3978.375</v>
      </c>
      <c r="L4" s="53">
        <f>K4*$C$24</f>
        <v>636.54</v>
      </c>
      <c r="M4" s="53">
        <f>K4+L4</f>
        <v>4614.915</v>
      </c>
      <c r="N4" s="52">
        <f>(K4*C1)</f>
        <v>4097.7262499999997</v>
      </c>
      <c r="O4" s="53">
        <f>N4*$C$24</f>
        <v>655.63619999999992</v>
      </c>
      <c r="P4" s="53">
        <f>N4+O4</f>
        <v>4753.3624499999996</v>
      </c>
      <c r="Q4" s="52">
        <f>(N4*C1)</f>
        <v>4220.6580374999994</v>
      </c>
      <c r="R4" s="53">
        <f>Q4*$C$24</f>
        <v>675.30528599999991</v>
      </c>
      <c r="S4" s="53">
        <f>Q4+R4</f>
        <v>4895.9633234999992</v>
      </c>
      <c r="T4" s="54">
        <f>G4+J4+M4+P4+S4</f>
        <v>23094.740773500002</v>
      </c>
      <c r="Z4" s="77"/>
    </row>
    <row r="5" spans="1:28">
      <c r="A5" s="116"/>
      <c r="B5" s="116"/>
      <c r="C5" s="31">
        <v>0</v>
      </c>
      <c r="D5" s="43">
        <v>0</v>
      </c>
      <c r="E5" s="52">
        <f t="shared" ref="E5:E11" si="1">SUM(C5*D5)</f>
        <v>0</v>
      </c>
      <c r="F5" s="53">
        <f t="shared" ref="F5:F11" si="2">E5*$C$24</f>
        <v>0</v>
      </c>
      <c r="G5" s="53">
        <f t="shared" ref="G5:G11" si="3">E5+F5</f>
        <v>0</v>
      </c>
      <c r="H5" s="52">
        <f t="shared" ref="H5:H11" si="4">SUM(E5*$C$1)</f>
        <v>0</v>
      </c>
      <c r="I5" s="53">
        <f t="shared" ref="I5:I11" si="5">H5*$C$24</f>
        <v>0</v>
      </c>
      <c r="J5" s="53">
        <f t="shared" ref="J5:J11" si="6">H5+I5</f>
        <v>0</v>
      </c>
      <c r="K5" s="52">
        <f t="shared" ref="K5:K11" si="7">(H5*$C$1)</f>
        <v>0</v>
      </c>
      <c r="L5" s="53">
        <f t="shared" ref="L5:L11" si="8">K5*$C$24</f>
        <v>0</v>
      </c>
      <c r="M5" s="53">
        <f t="shared" ref="M5:M11" si="9">K5+L5</f>
        <v>0</v>
      </c>
      <c r="N5" s="52">
        <f>(K5*C1)</f>
        <v>0</v>
      </c>
      <c r="O5" s="53">
        <f t="shared" ref="O5:O11" si="10">N5*$C$24</f>
        <v>0</v>
      </c>
      <c r="P5" s="53">
        <f t="shared" ref="P5:P11" si="11">N5+O5</f>
        <v>0</v>
      </c>
      <c r="Q5" s="52">
        <f>(N5*C1)</f>
        <v>0</v>
      </c>
      <c r="R5" s="53">
        <f t="shared" ref="R5:R11" si="12">Q5*$C$24</f>
        <v>0</v>
      </c>
      <c r="S5" s="53">
        <f t="shared" ref="S5:S11" si="13">Q5+R5</f>
        <v>0</v>
      </c>
      <c r="T5" s="54">
        <f t="shared" ref="T5:T11" si="14">G5+J5+M5+P5+S5</f>
        <v>0</v>
      </c>
      <c r="Z5" s="77"/>
    </row>
    <row r="6" spans="1:28">
      <c r="A6" s="116"/>
      <c r="B6" s="116"/>
      <c r="C6" s="31">
        <v>0</v>
      </c>
      <c r="D6" s="43">
        <v>0</v>
      </c>
      <c r="E6" s="52">
        <f t="shared" si="1"/>
        <v>0</v>
      </c>
      <c r="F6" s="53">
        <f t="shared" si="2"/>
        <v>0</v>
      </c>
      <c r="G6" s="53">
        <f t="shared" si="3"/>
        <v>0</v>
      </c>
      <c r="H6" s="52">
        <f t="shared" si="4"/>
        <v>0</v>
      </c>
      <c r="I6" s="53">
        <f t="shared" si="5"/>
        <v>0</v>
      </c>
      <c r="J6" s="53">
        <f t="shared" si="6"/>
        <v>0</v>
      </c>
      <c r="K6" s="52">
        <f t="shared" si="7"/>
        <v>0</v>
      </c>
      <c r="L6" s="53">
        <f t="shared" si="8"/>
        <v>0</v>
      </c>
      <c r="M6" s="53">
        <f t="shared" si="9"/>
        <v>0</v>
      </c>
      <c r="N6" s="52">
        <f>(K6*C1)</f>
        <v>0</v>
      </c>
      <c r="O6" s="53">
        <f t="shared" si="10"/>
        <v>0</v>
      </c>
      <c r="P6" s="53">
        <f t="shared" si="11"/>
        <v>0</v>
      </c>
      <c r="Q6" s="52">
        <f>(N6*C1)</f>
        <v>0</v>
      </c>
      <c r="R6" s="53">
        <f t="shared" si="12"/>
        <v>0</v>
      </c>
      <c r="S6" s="53">
        <f t="shared" si="13"/>
        <v>0</v>
      </c>
      <c r="T6" s="54">
        <f t="shared" si="14"/>
        <v>0</v>
      </c>
      <c r="Z6" s="77"/>
    </row>
    <row r="7" spans="1:28">
      <c r="A7" s="116"/>
      <c r="B7" s="116"/>
      <c r="C7" s="31">
        <v>0</v>
      </c>
      <c r="D7" s="43">
        <v>0</v>
      </c>
      <c r="E7" s="52">
        <f t="shared" si="1"/>
        <v>0</v>
      </c>
      <c r="F7" s="53">
        <f t="shared" si="2"/>
        <v>0</v>
      </c>
      <c r="G7" s="53">
        <f t="shared" si="3"/>
        <v>0</v>
      </c>
      <c r="H7" s="52">
        <f t="shared" si="4"/>
        <v>0</v>
      </c>
      <c r="I7" s="53">
        <f t="shared" si="5"/>
        <v>0</v>
      </c>
      <c r="J7" s="53">
        <f t="shared" si="6"/>
        <v>0</v>
      </c>
      <c r="K7" s="52">
        <f t="shared" si="7"/>
        <v>0</v>
      </c>
      <c r="L7" s="53">
        <f t="shared" si="8"/>
        <v>0</v>
      </c>
      <c r="M7" s="53">
        <f t="shared" si="9"/>
        <v>0</v>
      </c>
      <c r="N7" s="52">
        <f>(K7*C1)</f>
        <v>0</v>
      </c>
      <c r="O7" s="53">
        <f t="shared" si="10"/>
        <v>0</v>
      </c>
      <c r="P7" s="53">
        <f t="shared" si="11"/>
        <v>0</v>
      </c>
      <c r="Q7" s="52">
        <f>(N7*C1)</f>
        <v>0</v>
      </c>
      <c r="R7" s="53">
        <f t="shared" si="12"/>
        <v>0</v>
      </c>
      <c r="S7" s="53">
        <f t="shared" si="13"/>
        <v>0</v>
      </c>
      <c r="T7" s="54">
        <f t="shared" si="14"/>
        <v>0</v>
      </c>
      <c r="Z7" s="77"/>
    </row>
    <row r="8" spans="1:28">
      <c r="A8" s="116"/>
      <c r="B8" s="116"/>
      <c r="C8" s="31">
        <v>0</v>
      </c>
      <c r="D8" s="43">
        <v>0</v>
      </c>
      <c r="E8" s="52">
        <f t="shared" si="1"/>
        <v>0</v>
      </c>
      <c r="F8" s="53">
        <f t="shared" si="2"/>
        <v>0</v>
      </c>
      <c r="G8" s="53">
        <f t="shared" si="3"/>
        <v>0</v>
      </c>
      <c r="H8" s="52">
        <f t="shared" si="4"/>
        <v>0</v>
      </c>
      <c r="I8" s="53">
        <f t="shared" si="5"/>
        <v>0</v>
      </c>
      <c r="J8" s="53">
        <f t="shared" si="6"/>
        <v>0</v>
      </c>
      <c r="K8" s="52">
        <f t="shared" si="7"/>
        <v>0</v>
      </c>
      <c r="L8" s="53">
        <f t="shared" si="8"/>
        <v>0</v>
      </c>
      <c r="M8" s="53">
        <f t="shared" si="9"/>
        <v>0</v>
      </c>
      <c r="N8" s="52">
        <f>(K8*C1)</f>
        <v>0</v>
      </c>
      <c r="O8" s="53">
        <f t="shared" si="10"/>
        <v>0</v>
      </c>
      <c r="P8" s="53">
        <f t="shared" si="11"/>
        <v>0</v>
      </c>
      <c r="Q8" s="52">
        <f>(N8*C1)</f>
        <v>0</v>
      </c>
      <c r="R8" s="53">
        <f t="shared" si="12"/>
        <v>0</v>
      </c>
      <c r="S8" s="53">
        <f t="shared" si="13"/>
        <v>0</v>
      </c>
      <c r="T8" s="54">
        <f t="shared" si="14"/>
        <v>0</v>
      </c>
      <c r="Z8" s="77"/>
    </row>
    <row r="9" spans="1:28">
      <c r="A9" s="116"/>
      <c r="B9" s="116"/>
      <c r="C9" s="31">
        <v>0</v>
      </c>
      <c r="D9" s="43">
        <v>0</v>
      </c>
      <c r="E9" s="52">
        <f t="shared" si="1"/>
        <v>0</v>
      </c>
      <c r="F9" s="53">
        <f t="shared" si="2"/>
        <v>0</v>
      </c>
      <c r="G9" s="53">
        <f t="shared" si="3"/>
        <v>0</v>
      </c>
      <c r="H9" s="52">
        <f t="shared" si="4"/>
        <v>0</v>
      </c>
      <c r="I9" s="53">
        <f t="shared" si="5"/>
        <v>0</v>
      </c>
      <c r="J9" s="53">
        <f t="shared" si="6"/>
        <v>0</v>
      </c>
      <c r="K9" s="52">
        <f t="shared" si="7"/>
        <v>0</v>
      </c>
      <c r="L9" s="53">
        <f t="shared" si="8"/>
        <v>0</v>
      </c>
      <c r="M9" s="53">
        <f t="shared" si="9"/>
        <v>0</v>
      </c>
      <c r="N9" s="52">
        <f>(K9*C1)</f>
        <v>0</v>
      </c>
      <c r="O9" s="53">
        <f t="shared" si="10"/>
        <v>0</v>
      </c>
      <c r="P9" s="53">
        <f t="shared" si="11"/>
        <v>0</v>
      </c>
      <c r="Q9" s="52">
        <f>(N9*C1)</f>
        <v>0</v>
      </c>
      <c r="R9" s="53">
        <f t="shared" si="12"/>
        <v>0</v>
      </c>
      <c r="S9" s="53">
        <f t="shared" si="13"/>
        <v>0</v>
      </c>
      <c r="T9" s="54">
        <f t="shared" si="14"/>
        <v>0</v>
      </c>
      <c r="Z9" s="77"/>
    </row>
    <row r="10" spans="1:28">
      <c r="A10" s="116"/>
      <c r="B10" s="116"/>
      <c r="C10" s="31">
        <v>0</v>
      </c>
      <c r="D10" s="43">
        <v>0</v>
      </c>
      <c r="E10" s="52">
        <f t="shared" si="1"/>
        <v>0</v>
      </c>
      <c r="F10" s="53">
        <f t="shared" si="2"/>
        <v>0</v>
      </c>
      <c r="G10" s="53">
        <f t="shared" si="3"/>
        <v>0</v>
      </c>
      <c r="H10" s="52">
        <f t="shared" si="4"/>
        <v>0</v>
      </c>
      <c r="I10" s="53">
        <f t="shared" si="5"/>
        <v>0</v>
      </c>
      <c r="J10" s="53">
        <f t="shared" si="6"/>
        <v>0</v>
      </c>
      <c r="K10" s="52">
        <f t="shared" si="7"/>
        <v>0</v>
      </c>
      <c r="L10" s="53">
        <f t="shared" si="8"/>
        <v>0</v>
      </c>
      <c r="M10" s="53">
        <f t="shared" si="9"/>
        <v>0</v>
      </c>
      <c r="N10" s="52">
        <f>(K10*C1)</f>
        <v>0</v>
      </c>
      <c r="O10" s="53">
        <f t="shared" si="10"/>
        <v>0</v>
      </c>
      <c r="P10" s="53">
        <f t="shared" si="11"/>
        <v>0</v>
      </c>
      <c r="Q10" s="52">
        <f>(N10*C1)</f>
        <v>0</v>
      </c>
      <c r="R10" s="53">
        <f t="shared" si="12"/>
        <v>0</v>
      </c>
      <c r="S10" s="53">
        <f t="shared" si="13"/>
        <v>0</v>
      </c>
      <c r="T10" s="54">
        <f t="shared" si="14"/>
        <v>0</v>
      </c>
      <c r="Z10" s="77"/>
    </row>
    <row r="11" spans="1:28">
      <c r="A11" s="116"/>
      <c r="B11" s="116"/>
      <c r="C11" s="31">
        <v>0</v>
      </c>
      <c r="D11" s="43">
        <v>0</v>
      </c>
      <c r="E11" s="52">
        <f t="shared" si="1"/>
        <v>0</v>
      </c>
      <c r="F11" s="53">
        <f t="shared" si="2"/>
        <v>0</v>
      </c>
      <c r="G11" s="53">
        <f t="shared" si="3"/>
        <v>0</v>
      </c>
      <c r="H11" s="52">
        <f t="shared" si="4"/>
        <v>0</v>
      </c>
      <c r="I11" s="53">
        <f t="shared" si="5"/>
        <v>0</v>
      </c>
      <c r="J11" s="53">
        <f t="shared" si="6"/>
        <v>0</v>
      </c>
      <c r="K11" s="52">
        <f t="shared" si="7"/>
        <v>0</v>
      </c>
      <c r="L11" s="53">
        <f t="shared" si="8"/>
        <v>0</v>
      </c>
      <c r="M11" s="53">
        <f t="shared" si="9"/>
        <v>0</v>
      </c>
      <c r="N11" s="52">
        <f>(K11*C1)</f>
        <v>0</v>
      </c>
      <c r="O11" s="53">
        <f t="shared" si="10"/>
        <v>0</v>
      </c>
      <c r="P11" s="53">
        <f t="shared" si="11"/>
        <v>0</v>
      </c>
      <c r="Q11" s="52">
        <f>(N11*C1)</f>
        <v>0</v>
      </c>
      <c r="R11" s="53">
        <f t="shared" si="12"/>
        <v>0</v>
      </c>
      <c r="S11" s="53">
        <f t="shared" si="13"/>
        <v>0</v>
      </c>
      <c r="T11" s="54">
        <f t="shared" si="14"/>
        <v>0</v>
      </c>
      <c r="Z11" s="77"/>
    </row>
    <row r="12" spans="1:28" s="1" customFormat="1">
      <c r="A12" s="1" t="s">
        <v>11</v>
      </c>
      <c r="C12" s="32"/>
      <c r="D12" s="34"/>
      <c r="E12" s="56">
        <f t="shared" ref="E12:S12" si="15">SUM(E4:E11)</f>
        <v>3750</v>
      </c>
      <c r="F12" s="56">
        <f t="shared" si="15"/>
        <v>600</v>
      </c>
      <c r="G12" s="55">
        <f t="shared" si="15"/>
        <v>4350</v>
      </c>
      <c r="H12" s="56">
        <f t="shared" si="15"/>
        <v>3862.5</v>
      </c>
      <c r="I12" s="56">
        <f t="shared" si="15"/>
        <v>618</v>
      </c>
      <c r="J12" s="55">
        <f t="shared" si="15"/>
        <v>4480.5</v>
      </c>
      <c r="K12" s="56">
        <f t="shared" si="15"/>
        <v>3978.375</v>
      </c>
      <c r="L12" s="56">
        <f t="shared" si="15"/>
        <v>636.54</v>
      </c>
      <c r="M12" s="55">
        <f t="shared" si="15"/>
        <v>4614.915</v>
      </c>
      <c r="N12" s="56">
        <f t="shared" si="15"/>
        <v>4097.7262499999997</v>
      </c>
      <c r="O12" s="56">
        <f t="shared" si="15"/>
        <v>655.63619999999992</v>
      </c>
      <c r="P12" s="55">
        <f t="shared" si="15"/>
        <v>4753.3624499999996</v>
      </c>
      <c r="Q12" s="56">
        <f t="shared" si="15"/>
        <v>4220.6580374999994</v>
      </c>
      <c r="R12" s="56">
        <f t="shared" si="15"/>
        <v>675.30528599999991</v>
      </c>
      <c r="S12" s="55">
        <f t="shared" si="15"/>
        <v>4895.9633234999992</v>
      </c>
      <c r="T12" s="54">
        <f>G12+J12+M12+P12+S12</f>
        <v>23094.740773500002</v>
      </c>
      <c r="U12" s="78"/>
      <c r="W12" s="79"/>
      <c r="X12" s="79"/>
      <c r="Y12" s="79"/>
      <c r="Z12" s="14"/>
      <c r="AA12" s="14"/>
      <c r="AB12" s="14"/>
    </row>
    <row r="13" spans="1:28">
      <c r="C13" s="30"/>
      <c r="D13" s="33"/>
      <c r="U13" s="12"/>
      <c r="Y13" s="71"/>
    </row>
    <row r="14" spans="1:28" ht="22.5">
      <c r="A14" s="29" t="s">
        <v>12</v>
      </c>
      <c r="B14" s="28" t="s">
        <v>41</v>
      </c>
      <c r="C14" s="28" t="s">
        <v>6</v>
      </c>
      <c r="D14" s="28" t="s">
        <v>7</v>
      </c>
      <c r="E14" s="36" t="s">
        <v>8</v>
      </c>
      <c r="F14" s="37" t="s">
        <v>9</v>
      </c>
      <c r="G14" s="38" t="s">
        <v>10</v>
      </c>
      <c r="H14" s="36" t="s">
        <v>8</v>
      </c>
      <c r="I14" s="37" t="s">
        <v>9</v>
      </c>
      <c r="J14" s="38" t="s">
        <v>10</v>
      </c>
      <c r="K14" s="36" t="s">
        <v>8</v>
      </c>
      <c r="L14" s="37" t="s">
        <v>9</v>
      </c>
      <c r="M14" s="38" t="s">
        <v>10</v>
      </c>
      <c r="N14" s="36" t="s">
        <v>8</v>
      </c>
      <c r="O14" s="37" t="s">
        <v>9</v>
      </c>
      <c r="P14" s="38" t="s">
        <v>10</v>
      </c>
      <c r="Q14" s="36" t="s">
        <v>8</v>
      </c>
      <c r="R14" s="37" t="s">
        <v>9</v>
      </c>
      <c r="S14" s="38" t="s">
        <v>10</v>
      </c>
      <c r="T14" s="13"/>
      <c r="U14" s="14"/>
    </row>
    <row r="15" spans="1:28">
      <c r="A15" s="10" t="s">
        <v>40</v>
      </c>
      <c r="B15" s="75"/>
      <c r="C15" s="31">
        <v>0</v>
      </c>
      <c r="D15" s="43">
        <v>1</v>
      </c>
      <c r="E15" s="52">
        <f>C15*D15</f>
        <v>0</v>
      </c>
      <c r="F15" s="53">
        <f>E15*$C$24</f>
        <v>0</v>
      </c>
      <c r="G15" s="53">
        <f>E15+F15</f>
        <v>0</v>
      </c>
      <c r="H15" s="52">
        <f>SUM(E15*$C$1)</f>
        <v>0</v>
      </c>
      <c r="I15" s="53">
        <f>H15*$C$24</f>
        <v>0</v>
      </c>
      <c r="J15" s="53">
        <f>H15+I15</f>
        <v>0</v>
      </c>
      <c r="K15" s="52">
        <f t="shared" ref="K15:K22" si="16">(H15*$C$1)</f>
        <v>0</v>
      </c>
      <c r="L15" s="53">
        <f>K15*$C$24</f>
        <v>0</v>
      </c>
      <c r="M15" s="53">
        <f>K15+L15</f>
        <v>0</v>
      </c>
      <c r="N15" s="52">
        <f>(K15*C1)</f>
        <v>0</v>
      </c>
      <c r="O15" s="53">
        <f>N15*$C$24</f>
        <v>0</v>
      </c>
      <c r="P15" s="53">
        <f>N15+O15</f>
        <v>0</v>
      </c>
      <c r="Q15" s="52">
        <f>(N15*C1)</f>
        <v>0</v>
      </c>
      <c r="R15" s="53">
        <f>Q15*$C$24</f>
        <v>0</v>
      </c>
      <c r="S15" s="53">
        <f>Q15+R15</f>
        <v>0</v>
      </c>
      <c r="T15" s="54">
        <f>G15+J15+M15+P15+S15</f>
        <v>0</v>
      </c>
      <c r="U15" s="21"/>
    </row>
    <row r="16" spans="1:28">
      <c r="A16" s="10" t="s">
        <v>13</v>
      </c>
      <c r="B16" s="75"/>
      <c r="C16" s="31">
        <v>0</v>
      </c>
      <c r="D16" s="43">
        <v>1</v>
      </c>
      <c r="E16" s="52">
        <f t="shared" ref="E16:E22" si="17">C16*D16</f>
        <v>0</v>
      </c>
      <c r="F16" s="53">
        <f t="shared" ref="F16:F21" si="18">E16*$C$24</f>
        <v>0</v>
      </c>
      <c r="G16" s="53">
        <f t="shared" ref="G16:G22" si="19">E16+F16</f>
        <v>0</v>
      </c>
      <c r="H16" s="52">
        <f>SUM(E16*$C$1)</f>
        <v>0</v>
      </c>
      <c r="I16" s="53">
        <f t="shared" ref="I16:I21" si="20">H16*$C$24</f>
        <v>0</v>
      </c>
      <c r="J16" s="53">
        <f t="shared" ref="J16:J22" si="21">H16+I16</f>
        <v>0</v>
      </c>
      <c r="K16" s="52">
        <f t="shared" si="16"/>
        <v>0</v>
      </c>
      <c r="L16" s="53">
        <f t="shared" ref="L16:L22" si="22">K16*$C$24</f>
        <v>0</v>
      </c>
      <c r="M16" s="53">
        <f t="shared" ref="M16:M22" si="23">K16+L16</f>
        <v>0</v>
      </c>
      <c r="N16" s="52">
        <f>(K16*C1)</f>
        <v>0</v>
      </c>
      <c r="O16" s="53">
        <f t="shared" ref="O16:O22" si="24">N16*$C$24</f>
        <v>0</v>
      </c>
      <c r="P16" s="53">
        <f t="shared" ref="P16:P22" si="25">N16+O16</f>
        <v>0</v>
      </c>
      <c r="Q16" s="52">
        <f>(N16*C1)</f>
        <v>0</v>
      </c>
      <c r="R16" s="53">
        <f t="shared" ref="R16:R22" si="26">Q16*$C$24</f>
        <v>0</v>
      </c>
      <c r="S16" s="53">
        <f t="shared" ref="S16:S22" si="27">Q16+R16</f>
        <v>0</v>
      </c>
      <c r="T16" s="54">
        <f t="shared" ref="T16:T18" si="28">G16+J16+M16+P16+S16</f>
        <v>0</v>
      </c>
      <c r="U16" s="21"/>
      <c r="AA16" s="47"/>
    </row>
    <row r="17" spans="1:35">
      <c r="A17" s="10" t="s">
        <v>14</v>
      </c>
      <c r="B17" s="75"/>
      <c r="C17" s="31">
        <v>0</v>
      </c>
      <c r="D17" s="43">
        <v>1</v>
      </c>
      <c r="E17" s="52">
        <f>C17*D17</f>
        <v>0</v>
      </c>
      <c r="F17" s="53">
        <f t="shared" si="18"/>
        <v>0</v>
      </c>
      <c r="G17" s="53">
        <f t="shared" si="19"/>
        <v>0</v>
      </c>
      <c r="H17" s="52">
        <f>SUM(E17*$C$1)</f>
        <v>0</v>
      </c>
      <c r="I17" s="53">
        <f t="shared" si="20"/>
        <v>0</v>
      </c>
      <c r="J17" s="53">
        <f t="shared" si="21"/>
        <v>0</v>
      </c>
      <c r="K17" s="52">
        <f t="shared" si="16"/>
        <v>0</v>
      </c>
      <c r="L17" s="53">
        <f t="shared" si="22"/>
        <v>0</v>
      </c>
      <c r="M17" s="53">
        <f t="shared" si="23"/>
        <v>0</v>
      </c>
      <c r="N17" s="52">
        <f>(K17*C1)</f>
        <v>0</v>
      </c>
      <c r="O17" s="53">
        <f t="shared" si="24"/>
        <v>0</v>
      </c>
      <c r="P17" s="53">
        <f t="shared" si="25"/>
        <v>0</v>
      </c>
      <c r="Q17" s="52">
        <f>(N17*C1)</f>
        <v>0</v>
      </c>
      <c r="R17" s="53">
        <f t="shared" si="26"/>
        <v>0</v>
      </c>
      <c r="S17" s="53">
        <f t="shared" si="27"/>
        <v>0</v>
      </c>
      <c r="T17" s="54">
        <f t="shared" si="28"/>
        <v>0</v>
      </c>
      <c r="U17" s="21"/>
    </row>
    <row r="18" spans="1:35">
      <c r="A18" s="10" t="s">
        <v>86</v>
      </c>
      <c r="B18" s="75"/>
      <c r="C18" s="31">
        <v>0</v>
      </c>
      <c r="D18" s="43">
        <v>1</v>
      </c>
      <c r="E18" s="52">
        <f t="shared" si="17"/>
        <v>0</v>
      </c>
      <c r="F18" s="53">
        <f t="shared" si="18"/>
        <v>0</v>
      </c>
      <c r="G18" s="53">
        <f t="shared" si="19"/>
        <v>0</v>
      </c>
      <c r="H18" s="52">
        <f t="shared" ref="H18" si="29">SUM(E18*$C$1)</f>
        <v>0</v>
      </c>
      <c r="I18" s="53">
        <f t="shared" si="20"/>
        <v>0</v>
      </c>
      <c r="J18" s="53">
        <f t="shared" si="21"/>
        <v>0</v>
      </c>
      <c r="K18" s="52">
        <f t="shared" si="16"/>
        <v>0</v>
      </c>
      <c r="L18" s="53">
        <f t="shared" si="22"/>
        <v>0</v>
      </c>
      <c r="M18" s="53">
        <f t="shared" si="23"/>
        <v>0</v>
      </c>
      <c r="N18" s="52">
        <f>(K18*C1)</f>
        <v>0</v>
      </c>
      <c r="O18" s="53">
        <f t="shared" si="24"/>
        <v>0</v>
      </c>
      <c r="P18" s="53">
        <f t="shared" si="25"/>
        <v>0</v>
      </c>
      <c r="Q18" s="52">
        <f>(N18*C1)</f>
        <v>0</v>
      </c>
      <c r="R18" s="53">
        <f t="shared" si="26"/>
        <v>0</v>
      </c>
      <c r="S18" s="53">
        <f t="shared" si="27"/>
        <v>0</v>
      </c>
      <c r="T18" s="54">
        <f t="shared" si="28"/>
        <v>0</v>
      </c>
      <c r="U18" s="21"/>
      <c r="AC18" s="45"/>
      <c r="AD18" s="46"/>
    </row>
    <row r="19" spans="1:35">
      <c r="A19" s="10" t="s">
        <v>83</v>
      </c>
      <c r="B19" s="75"/>
      <c r="C19" s="31"/>
      <c r="D19" s="43"/>
      <c r="E19" s="52">
        <f t="shared" si="17"/>
        <v>0</v>
      </c>
      <c r="F19" s="53">
        <f t="shared" si="18"/>
        <v>0</v>
      </c>
      <c r="G19" s="53">
        <f t="shared" si="19"/>
        <v>0</v>
      </c>
      <c r="H19" s="52">
        <f>SUM(E19*$C$1)</f>
        <v>0</v>
      </c>
      <c r="I19" s="53">
        <f t="shared" si="20"/>
        <v>0</v>
      </c>
      <c r="J19" s="53">
        <f t="shared" si="21"/>
        <v>0</v>
      </c>
      <c r="K19" s="52">
        <f t="shared" si="16"/>
        <v>0</v>
      </c>
      <c r="L19" s="53">
        <f t="shared" si="22"/>
        <v>0</v>
      </c>
      <c r="M19" s="53">
        <f t="shared" si="23"/>
        <v>0</v>
      </c>
      <c r="N19" s="52">
        <f>(K19*C1)</f>
        <v>0</v>
      </c>
      <c r="O19" s="53">
        <f t="shared" si="24"/>
        <v>0</v>
      </c>
      <c r="P19" s="53">
        <f t="shared" si="25"/>
        <v>0</v>
      </c>
      <c r="Q19" s="52">
        <f>(N19*C1)</f>
        <v>0</v>
      </c>
      <c r="R19" s="53">
        <f t="shared" si="26"/>
        <v>0</v>
      </c>
      <c r="S19" s="53">
        <f t="shared" si="27"/>
        <v>0</v>
      </c>
      <c r="T19" s="54">
        <f>G19+J19+M19+P19+S19</f>
        <v>0</v>
      </c>
      <c r="U19" s="21"/>
      <c r="AD19" s="46"/>
    </row>
    <row r="20" spans="1:35">
      <c r="A20" s="10" t="s">
        <v>15</v>
      </c>
      <c r="B20" s="75"/>
      <c r="C20" s="31"/>
      <c r="D20" s="43"/>
      <c r="E20" s="52">
        <f t="shared" si="17"/>
        <v>0</v>
      </c>
      <c r="F20" s="53">
        <f t="shared" si="18"/>
        <v>0</v>
      </c>
      <c r="G20" s="53">
        <f t="shared" si="19"/>
        <v>0</v>
      </c>
      <c r="H20" s="52">
        <f>SUM(E20*$C$1)</f>
        <v>0</v>
      </c>
      <c r="I20" s="53">
        <f t="shared" si="20"/>
        <v>0</v>
      </c>
      <c r="J20" s="53">
        <f t="shared" si="21"/>
        <v>0</v>
      </c>
      <c r="K20" s="52">
        <f t="shared" si="16"/>
        <v>0</v>
      </c>
      <c r="L20" s="53">
        <f t="shared" si="22"/>
        <v>0</v>
      </c>
      <c r="M20" s="53">
        <f t="shared" si="23"/>
        <v>0</v>
      </c>
      <c r="N20" s="52">
        <f>(K20*C1)</f>
        <v>0</v>
      </c>
      <c r="O20" s="53">
        <f t="shared" si="24"/>
        <v>0</v>
      </c>
      <c r="P20" s="53">
        <f t="shared" si="25"/>
        <v>0</v>
      </c>
      <c r="Q20" s="52">
        <f>(N20*C1)</f>
        <v>0</v>
      </c>
      <c r="R20" s="53">
        <f t="shared" si="26"/>
        <v>0</v>
      </c>
      <c r="S20" s="53">
        <f t="shared" si="27"/>
        <v>0</v>
      </c>
      <c r="T20" s="54">
        <f t="shared" ref="T20:T21" si="30">G20+J20+M20+P20+S20</f>
        <v>0</v>
      </c>
      <c r="U20" s="21"/>
    </row>
    <row r="21" spans="1:35">
      <c r="A21" s="10" t="s">
        <v>16</v>
      </c>
      <c r="B21" s="75"/>
      <c r="C21" s="31"/>
      <c r="D21" s="43"/>
      <c r="E21" s="52">
        <f t="shared" si="17"/>
        <v>0</v>
      </c>
      <c r="F21" s="53">
        <f t="shared" si="18"/>
        <v>0</v>
      </c>
      <c r="G21" s="53">
        <f t="shared" si="19"/>
        <v>0</v>
      </c>
      <c r="H21" s="52">
        <f>SUM(E21*$C$1)</f>
        <v>0</v>
      </c>
      <c r="I21" s="53">
        <f t="shared" si="20"/>
        <v>0</v>
      </c>
      <c r="J21" s="53">
        <f t="shared" si="21"/>
        <v>0</v>
      </c>
      <c r="K21" s="52">
        <f t="shared" si="16"/>
        <v>0</v>
      </c>
      <c r="L21" s="53">
        <f t="shared" si="22"/>
        <v>0</v>
      </c>
      <c r="M21" s="53">
        <f t="shared" si="23"/>
        <v>0</v>
      </c>
      <c r="N21" s="52">
        <f>(K21*C1)</f>
        <v>0</v>
      </c>
      <c r="O21" s="53">
        <f t="shared" si="24"/>
        <v>0</v>
      </c>
      <c r="P21" s="53">
        <f t="shared" si="25"/>
        <v>0</v>
      </c>
      <c r="Q21" s="52">
        <f>(N21*C1)</f>
        <v>0</v>
      </c>
      <c r="R21" s="53">
        <f t="shared" si="26"/>
        <v>0</v>
      </c>
      <c r="S21" s="53">
        <f t="shared" si="27"/>
        <v>0</v>
      </c>
      <c r="T21" s="54">
        <f t="shared" si="30"/>
        <v>0</v>
      </c>
      <c r="U21" s="21"/>
    </row>
    <row r="22" spans="1:35">
      <c r="A22" s="10" t="s">
        <v>17</v>
      </c>
      <c r="B22" s="75"/>
      <c r="C22" s="31"/>
      <c r="D22" s="43"/>
      <c r="E22" s="52">
        <f t="shared" si="17"/>
        <v>0</v>
      </c>
      <c r="F22" s="53">
        <f>E22*$C$24</f>
        <v>0</v>
      </c>
      <c r="G22" s="53">
        <f t="shared" si="19"/>
        <v>0</v>
      </c>
      <c r="H22" s="52">
        <f>SUM(E22*$C$1)</f>
        <v>0</v>
      </c>
      <c r="I22" s="53">
        <f>H22*$C$24</f>
        <v>0</v>
      </c>
      <c r="J22" s="53">
        <f t="shared" si="21"/>
        <v>0</v>
      </c>
      <c r="K22" s="52">
        <f t="shared" si="16"/>
        <v>0</v>
      </c>
      <c r="L22" s="53">
        <f t="shared" si="22"/>
        <v>0</v>
      </c>
      <c r="M22" s="53">
        <f t="shared" si="23"/>
        <v>0</v>
      </c>
      <c r="N22" s="52">
        <f>(K22*C1)</f>
        <v>0</v>
      </c>
      <c r="O22" s="53">
        <f t="shared" si="24"/>
        <v>0</v>
      </c>
      <c r="P22" s="53">
        <f t="shared" si="25"/>
        <v>0</v>
      </c>
      <c r="Q22" s="52">
        <f>(N22*C1)</f>
        <v>0</v>
      </c>
      <c r="R22" s="53">
        <f t="shared" si="26"/>
        <v>0</v>
      </c>
      <c r="S22" s="53">
        <f t="shared" si="27"/>
        <v>0</v>
      </c>
      <c r="T22" s="54">
        <f>G22+J22+M22+P22+S22</f>
        <v>0</v>
      </c>
      <c r="U22" s="21"/>
      <c r="AD22" s="46"/>
    </row>
    <row r="23" spans="1:35">
      <c r="A23" s="1" t="s">
        <v>18</v>
      </c>
      <c r="D23" s="35"/>
      <c r="E23" s="55">
        <f t="shared" ref="E23:S23" si="31">SUM(E15:E22)</f>
        <v>0</v>
      </c>
      <c r="F23" s="55">
        <f t="shared" si="31"/>
        <v>0</v>
      </c>
      <c r="G23" s="55">
        <f t="shared" si="31"/>
        <v>0</v>
      </c>
      <c r="H23" s="55">
        <f t="shared" si="31"/>
        <v>0</v>
      </c>
      <c r="I23" s="55">
        <f t="shared" si="31"/>
        <v>0</v>
      </c>
      <c r="J23" s="55">
        <f t="shared" si="31"/>
        <v>0</v>
      </c>
      <c r="K23" s="55">
        <f t="shared" si="31"/>
        <v>0</v>
      </c>
      <c r="L23" s="55">
        <f t="shared" si="31"/>
        <v>0</v>
      </c>
      <c r="M23" s="55">
        <f t="shared" si="31"/>
        <v>0</v>
      </c>
      <c r="N23" s="55">
        <f t="shared" si="31"/>
        <v>0</v>
      </c>
      <c r="O23" s="55">
        <f t="shared" si="31"/>
        <v>0</v>
      </c>
      <c r="P23" s="55">
        <f t="shared" si="31"/>
        <v>0</v>
      </c>
      <c r="Q23" s="55">
        <f>SUM(Q15:Q22)</f>
        <v>0</v>
      </c>
      <c r="R23" s="55">
        <f t="shared" si="31"/>
        <v>0</v>
      </c>
      <c r="S23" s="55">
        <f t="shared" si="31"/>
        <v>0</v>
      </c>
      <c r="T23" s="54">
        <f>G23+J23+M23+P23+S23</f>
        <v>0</v>
      </c>
      <c r="U23" s="14"/>
      <c r="V23" s="15"/>
      <c r="X23" s="71"/>
      <c r="Z23" s="71"/>
      <c r="AA23" s="71"/>
      <c r="AB23" s="71"/>
    </row>
    <row r="24" spans="1:35" ht="36.75" customHeight="1">
      <c r="A24" s="117" t="s">
        <v>75</v>
      </c>
      <c r="B24" s="118"/>
      <c r="C24" s="98">
        <v>0.16</v>
      </c>
      <c r="D24" s="98" t="s">
        <v>39</v>
      </c>
      <c r="E24" s="57"/>
      <c r="F24" s="58"/>
      <c r="G24" s="58"/>
      <c r="H24" s="57"/>
      <c r="I24" s="58"/>
      <c r="J24" s="58"/>
      <c r="K24" s="57"/>
      <c r="L24" s="58"/>
      <c r="M24" s="58"/>
      <c r="N24" s="57"/>
      <c r="O24" s="58"/>
      <c r="P24" s="58"/>
      <c r="Q24" s="57"/>
      <c r="R24" s="58"/>
      <c r="S24" s="58"/>
      <c r="T24" s="57"/>
      <c r="X24" s="71"/>
    </row>
    <row r="25" spans="1:35" ht="24.75" customHeight="1">
      <c r="A25" s="119" t="s">
        <v>74</v>
      </c>
      <c r="B25" s="120"/>
      <c r="C25" s="109">
        <v>0.48</v>
      </c>
      <c r="D25" s="91"/>
      <c r="E25" s="57"/>
      <c r="F25" s="58"/>
      <c r="G25" s="58"/>
      <c r="H25" s="57"/>
      <c r="I25" s="58"/>
      <c r="J25" s="58"/>
      <c r="K25" s="57"/>
      <c r="L25" s="58"/>
      <c r="M25" s="58"/>
      <c r="N25" s="57"/>
      <c r="O25" s="58"/>
      <c r="P25" s="58"/>
      <c r="Q25" s="57"/>
      <c r="R25" s="58"/>
      <c r="S25" s="58"/>
      <c r="T25" s="57"/>
      <c r="AC25" s="46"/>
    </row>
    <row r="26" spans="1:35" ht="22.5">
      <c r="A26" s="16"/>
      <c r="B26" s="16"/>
      <c r="C26" s="16"/>
      <c r="D26" s="16"/>
      <c r="E26" s="59"/>
      <c r="F26" s="60"/>
      <c r="G26" s="61" t="s">
        <v>10</v>
      </c>
      <c r="H26" s="62"/>
      <c r="I26" s="63"/>
      <c r="J26" s="61" t="s">
        <v>10</v>
      </c>
      <c r="K26" s="62"/>
      <c r="L26" s="63"/>
      <c r="M26" s="61" t="s">
        <v>10</v>
      </c>
      <c r="N26" s="62"/>
      <c r="O26" s="63"/>
      <c r="P26" s="61" t="s">
        <v>10</v>
      </c>
      <c r="Q26" s="62"/>
      <c r="R26" s="63"/>
      <c r="S26" s="61" t="s">
        <v>10</v>
      </c>
      <c r="T26" s="62" t="s">
        <v>4</v>
      </c>
      <c r="Y26" s="121"/>
      <c r="Z26" s="121"/>
      <c r="AA26" s="121"/>
      <c r="AB26" s="121"/>
      <c r="AC26" s="121"/>
      <c r="AD26" s="121"/>
      <c r="AF26" s="121"/>
      <c r="AG26" s="121"/>
    </row>
    <row r="27" spans="1:35" ht="22.5">
      <c r="A27" s="114" t="s">
        <v>59</v>
      </c>
      <c r="B27" s="49"/>
      <c r="E27" s="64"/>
      <c r="F27" s="65"/>
      <c r="G27" s="58">
        <v>0</v>
      </c>
      <c r="H27" s="64"/>
      <c r="I27" s="65"/>
      <c r="J27" s="58">
        <v>0</v>
      </c>
      <c r="K27" s="64"/>
      <c r="L27" s="65"/>
      <c r="M27" s="58">
        <v>0</v>
      </c>
      <c r="N27" s="64"/>
      <c r="O27" s="65"/>
      <c r="P27" s="58">
        <v>0</v>
      </c>
      <c r="Q27" s="64"/>
      <c r="R27" s="65"/>
      <c r="S27" s="58">
        <v>0</v>
      </c>
      <c r="T27" s="66">
        <f>SUM(J27,G27,M27,P27,S27)</f>
        <v>0</v>
      </c>
      <c r="Z27" s="80"/>
      <c r="AA27" s="80"/>
      <c r="AB27" s="80"/>
      <c r="AD27" s="53"/>
      <c r="AG27" s="15"/>
      <c r="AH27" s="21"/>
      <c r="AI27" s="81"/>
    </row>
    <row r="28" spans="1:35" ht="21.75" customHeight="1">
      <c r="A28" s="49" t="s">
        <v>91</v>
      </c>
      <c r="B28" s="49"/>
      <c r="E28" s="64"/>
      <c r="F28" s="65"/>
      <c r="G28" s="58">
        <v>0</v>
      </c>
      <c r="H28" s="68"/>
      <c r="I28" s="69"/>
      <c r="J28" s="58">
        <v>0</v>
      </c>
      <c r="K28" s="68"/>
      <c r="L28" s="69"/>
      <c r="M28" s="58">
        <v>0</v>
      </c>
      <c r="N28" s="68"/>
      <c r="O28" s="69"/>
      <c r="P28" s="58">
        <v>0</v>
      </c>
      <c r="Q28" s="68"/>
      <c r="R28" s="69"/>
      <c r="S28" s="58">
        <v>0</v>
      </c>
      <c r="T28" s="66">
        <f>SUM(J28,G28,M28,P28,S28)</f>
        <v>0</v>
      </c>
      <c r="V28" s="70"/>
      <c r="Z28" s="80"/>
      <c r="AA28" s="80"/>
      <c r="AB28" s="80"/>
      <c r="AD28" s="53"/>
      <c r="AG28" s="58"/>
      <c r="AH28" s="21"/>
      <c r="AI28" s="81"/>
    </row>
    <row r="29" spans="1:35" ht="21.75" customHeight="1">
      <c r="A29" s="49" t="s">
        <v>92</v>
      </c>
      <c r="B29" s="49"/>
      <c r="E29" s="64"/>
      <c r="F29" s="65"/>
      <c r="G29" s="58">
        <v>0</v>
      </c>
      <c r="H29" s="68"/>
      <c r="I29" s="69"/>
      <c r="J29" s="58">
        <v>0</v>
      </c>
      <c r="K29" s="68"/>
      <c r="L29" s="69"/>
      <c r="M29" s="58">
        <v>0</v>
      </c>
      <c r="N29" s="68"/>
      <c r="O29" s="69"/>
      <c r="P29" s="58">
        <v>0</v>
      </c>
      <c r="Q29" s="68"/>
      <c r="R29" s="69"/>
      <c r="S29" s="58">
        <v>0</v>
      </c>
      <c r="T29" s="66">
        <f>SUM(J29,G29,M29,P29,S29)</f>
        <v>0</v>
      </c>
      <c r="V29" s="70"/>
      <c r="Z29" s="80"/>
      <c r="AA29" s="80"/>
      <c r="AB29" s="80"/>
      <c r="AD29" s="53"/>
      <c r="AG29" s="58"/>
      <c r="AH29" s="21"/>
      <c r="AI29" s="81"/>
    </row>
    <row r="30" spans="1:35" ht="21.75" customHeight="1">
      <c r="A30" s="113" t="s">
        <v>19</v>
      </c>
      <c r="B30" s="49"/>
      <c r="E30" s="64"/>
      <c r="F30" s="65"/>
      <c r="G30" s="65"/>
      <c r="H30" s="64"/>
      <c r="I30" s="65"/>
      <c r="J30" s="65"/>
      <c r="K30" s="64"/>
      <c r="L30" s="65"/>
      <c r="M30" s="65"/>
      <c r="N30" s="64"/>
      <c r="O30" s="65"/>
      <c r="P30" s="65"/>
      <c r="Q30" s="64"/>
      <c r="R30" s="65"/>
      <c r="S30" s="65"/>
      <c r="T30" s="64"/>
      <c r="Y30" s="82"/>
      <c r="Z30" s="80"/>
      <c r="AB30" s="80"/>
      <c r="AG30" s="58"/>
      <c r="AI30" s="81"/>
    </row>
    <row r="31" spans="1:35">
      <c r="A31" s="48" t="s">
        <v>20</v>
      </c>
      <c r="B31" s="48"/>
      <c r="E31" s="64"/>
      <c r="F31" s="65"/>
      <c r="G31" s="58">
        <v>0</v>
      </c>
      <c r="H31" s="64"/>
      <c r="I31" s="65"/>
      <c r="J31" s="58">
        <v>0</v>
      </c>
      <c r="K31" s="64"/>
      <c r="L31" s="65"/>
      <c r="M31" s="58">
        <v>0</v>
      </c>
      <c r="N31" s="64"/>
      <c r="O31" s="65"/>
      <c r="P31" s="58">
        <v>0</v>
      </c>
      <c r="Q31" s="64"/>
      <c r="R31" s="65"/>
      <c r="S31" s="58">
        <v>0</v>
      </c>
      <c r="T31" s="66">
        <f t="shared" ref="T31:T35" si="32">SUM(J31,G31,M31,P31,S31)</f>
        <v>0</v>
      </c>
      <c r="V31" s="15"/>
      <c r="Z31" s="80"/>
      <c r="AA31" s="80"/>
      <c r="AB31" s="80"/>
    </row>
    <row r="32" spans="1:35">
      <c r="A32" s="48" t="s">
        <v>36</v>
      </c>
      <c r="B32" s="48"/>
      <c r="E32" s="64"/>
      <c r="F32" s="65"/>
      <c r="G32" s="58">
        <v>0</v>
      </c>
      <c r="H32" s="64"/>
      <c r="I32" s="65"/>
      <c r="J32" s="58">
        <v>0</v>
      </c>
      <c r="K32" s="64"/>
      <c r="L32" s="65"/>
      <c r="M32" s="58">
        <v>0</v>
      </c>
      <c r="N32" s="64"/>
      <c r="O32" s="65"/>
      <c r="P32" s="58">
        <v>0</v>
      </c>
      <c r="Q32" s="64"/>
      <c r="R32" s="65"/>
      <c r="S32" s="58">
        <v>0</v>
      </c>
      <c r="T32" s="66">
        <f t="shared" si="32"/>
        <v>0</v>
      </c>
      <c r="V32" s="15"/>
      <c r="Z32" s="83"/>
      <c r="AA32" s="71"/>
      <c r="AB32" s="71"/>
    </row>
    <row r="33" spans="1:30">
      <c r="A33" s="48" t="s">
        <v>21</v>
      </c>
      <c r="B33" s="48"/>
      <c r="E33" s="64"/>
      <c r="F33" s="65"/>
      <c r="G33" s="58">
        <v>0</v>
      </c>
      <c r="H33" s="64"/>
      <c r="I33" s="65"/>
      <c r="J33" s="58">
        <v>0</v>
      </c>
      <c r="K33" s="64"/>
      <c r="L33" s="65"/>
      <c r="M33" s="58">
        <v>0</v>
      </c>
      <c r="N33" s="64"/>
      <c r="O33" s="65"/>
      <c r="P33" s="58">
        <v>0</v>
      </c>
      <c r="Q33" s="64"/>
      <c r="R33" s="65"/>
      <c r="S33" s="58">
        <v>0</v>
      </c>
      <c r="T33" s="66">
        <f t="shared" si="32"/>
        <v>0</v>
      </c>
      <c r="V33" s="15"/>
      <c r="X33" s="71"/>
      <c r="AA33" s="80"/>
      <c r="AB33" s="80"/>
    </row>
    <row r="34" spans="1:30">
      <c r="A34" s="48" t="s">
        <v>22</v>
      </c>
      <c r="B34" s="48"/>
      <c r="E34" s="64"/>
      <c r="F34" s="65"/>
      <c r="G34" s="58">
        <v>0</v>
      </c>
      <c r="H34" s="64"/>
      <c r="I34" s="65"/>
      <c r="J34" s="58">
        <v>0</v>
      </c>
      <c r="K34" s="64"/>
      <c r="L34" s="65"/>
      <c r="M34" s="58">
        <v>0</v>
      </c>
      <c r="N34" s="64"/>
      <c r="O34" s="65"/>
      <c r="P34" s="58">
        <v>0</v>
      </c>
      <c r="Q34" s="64"/>
      <c r="R34" s="65"/>
      <c r="S34" s="58">
        <v>0</v>
      </c>
      <c r="T34" s="66">
        <f t="shared" si="32"/>
        <v>0</v>
      </c>
    </row>
    <row r="35" spans="1:30">
      <c r="A35" s="49" t="s">
        <v>23</v>
      </c>
      <c r="B35" s="49"/>
      <c r="E35" s="64"/>
      <c r="F35" s="65"/>
      <c r="G35" s="67">
        <f>SUM(G31:G34)</f>
        <v>0</v>
      </c>
      <c r="H35" s="68"/>
      <c r="I35" s="69"/>
      <c r="J35" s="67">
        <f>SUM(J31:J34)</f>
        <v>0</v>
      </c>
      <c r="K35" s="68"/>
      <c r="L35" s="69"/>
      <c r="M35" s="67">
        <f>SUM(M31:M34)</f>
        <v>0</v>
      </c>
      <c r="N35" s="68"/>
      <c r="O35" s="69"/>
      <c r="P35" s="67">
        <f>SUM(P31:P34)</f>
        <v>0</v>
      </c>
      <c r="Q35" s="68"/>
      <c r="R35" s="69"/>
      <c r="S35" s="67">
        <f>SUM(S31:S34)</f>
        <v>0</v>
      </c>
      <c r="T35" s="66">
        <f t="shared" si="32"/>
        <v>0</v>
      </c>
    </row>
    <row r="36" spans="1:30">
      <c r="A36" s="48"/>
      <c r="B36" s="48"/>
      <c r="E36" s="64"/>
      <c r="F36" s="65"/>
      <c r="G36" s="65"/>
      <c r="H36" s="64"/>
      <c r="I36" s="65"/>
      <c r="J36" s="65"/>
      <c r="K36" s="64"/>
      <c r="L36" s="65"/>
      <c r="M36" s="65"/>
      <c r="N36" s="64"/>
      <c r="O36" s="65"/>
      <c r="P36" s="65"/>
      <c r="Q36" s="64"/>
      <c r="R36" s="65"/>
      <c r="S36" s="65"/>
      <c r="T36" s="64"/>
    </row>
    <row r="37" spans="1:30">
      <c r="A37" s="49" t="s">
        <v>24</v>
      </c>
      <c r="B37" s="49"/>
      <c r="E37" s="64"/>
      <c r="F37" s="65"/>
      <c r="G37" s="65"/>
      <c r="H37" s="64"/>
      <c r="I37" s="65"/>
      <c r="J37" s="65"/>
      <c r="K37" s="64"/>
      <c r="L37" s="65"/>
      <c r="M37" s="65"/>
      <c r="N37" s="64"/>
      <c r="O37" s="65"/>
      <c r="P37" s="65"/>
      <c r="Q37" s="64"/>
      <c r="R37" s="65"/>
      <c r="S37" s="65"/>
      <c r="T37" s="64"/>
    </row>
    <row r="38" spans="1:30">
      <c r="A38" s="48" t="s">
        <v>25</v>
      </c>
      <c r="B38" s="48"/>
      <c r="E38" s="64"/>
      <c r="F38" s="65"/>
      <c r="G38" s="58">
        <v>0</v>
      </c>
      <c r="H38" s="64"/>
      <c r="I38" s="65"/>
      <c r="J38" s="58">
        <v>0</v>
      </c>
      <c r="K38" s="64"/>
      <c r="L38" s="65"/>
      <c r="M38" s="58">
        <v>0</v>
      </c>
      <c r="N38" s="64"/>
      <c r="O38" s="65"/>
      <c r="P38" s="58">
        <v>0</v>
      </c>
      <c r="Q38" s="64"/>
      <c r="R38" s="65"/>
      <c r="S38" s="58">
        <v>0</v>
      </c>
      <c r="T38" s="66">
        <f>SUM(J38,G38,M38,P38,S38)</f>
        <v>0</v>
      </c>
    </row>
    <row r="39" spans="1:30">
      <c r="A39" s="48" t="s">
        <v>26</v>
      </c>
      <c r="B39" s="48"/>
      <c r="E39" s="64"/>
      <c r="F39" s="65"/>
      <c r="G39" s="58">
        <v>0</v>
      </c>
      <c r="H39" s="64"/>
      <c r="I39" s="65"/>
      <c r="J39" s="58">
        <v>0</v>
      </c>
      <c r="K39" s="64"/>
      <c r="L39" s="65"/>
      <c r="M39" s="58">
        <v>0</v>
      </c>
      <c r="N39" s="64"/>
      <c r="O39" s="65"/>
      <c r="P39" s="58">
        <v>0</v>
      </c>
      <c r="Q39" s="64"/>
      <c r="R39" s="65"/>
      <c r="S39" s="58">
        <v>0</v>
      </c>
      <c r="T39" s="66">
        <f t="shared" ref="T39:T48" si="33">SUM(J39,G39,M39,P39,S39)</f>
        <v>0</v>
      </c>
    </row>
    <row r="40" spans="1:30">
      <c r="A40" s="48" t="s">
        <v>35</v>
      </c>
      <c r="B40" s="48"/>
      <c r="D40" s="35"/>
      <c r="E40" s="64"/>
      <c r="F40" s="65"/>
      <c r="G40" s="58">
        <v>0</v>
      </c>
      <c r="H40" s="64"/>
      <c r="I40" s="65"/>
      <c r="J40" s="58">
        <v>0</v>
      </c>
      <c r="K40" s="64"/>
      <c r="L40" s="65"/>
      <c r="M40" s="58">
        <v>0</v>
      </c>
      <c r="N40" s="64"/>
      <c r="O40" s="65"/>
      <c r="P40" s="58">
        <v>0</v>
      </c>
      <c r="Q40" s="64"/>
      <c r="R40" s="65"/>
      <c r="S40" s="58">
        <v>0</v>
      </c>
      <c r="T40" s="66">
        <f t="shared" si="33"/>
        <v>0</v>
      </c>
    </row>
    <row r="41" spans="1:30" ht="15" customHeight="1">
      <c r="A41" s="48" t="s">
        <v>77</v>
      </c>
      <c r="B41" s="48"/>
      <c r="E41" s="64"/>
      <c r="F41" s="65"/>
      <c r="G41" s="58">
        <v>0</v>
      </c>
      <c r="H41" s="64"/>
      <c r="I41" s="65"/>
      <c r="J41" s="58">
        <v>0</v>
      </c>
      <c r="K41" s="64"/>
      <c r="L41" s="65"/>
      <c r="M41" s="58">
        <v>0</v>
      </c>
      <c r="N41" s="64"/>
      <c r="O41" s="65"/>
      <c r="P41" s="58">
        <v>0</v>
      </c>
      <c r="Q41" s="64"/>
      <c r="R41" s="65"/>
      <c r="S41" s="58">
        <v>0</v>
      </c>
      <c r="T41" s="66">
        <f t="shared" si="33"/>
        <v>0</v>
      </c>
      <c r="Y41" s="122"/>
      <c r="Z41" s="122"/>
      <c r="AA41" s="122"/>
      <c r="AB41" s="122"/>
      <c r="AC41" s="122"/>
      <c r="AD41" s="122"/>
    </row>
    <row r="42" spans="1:30">
      <c r="A42" s="48" t="s">
        <v>81</v>
      </c>
      <c r="B42" s="48"/>
      <c r="C42" s="1"/>
      <c r="D42" s="1"/>
      <c r="E42" s="68"/>
      <c r="F42" s="69"/>
      <c r="G42" s="58">
        <v>0</v>
      </c>
      <c r="H42" s="68"/>
      <c r="I42" s="69"/>
      <c r="J42" s="58">
        <v>0</v>
      </c>
      <c r="K42" s="68"/>
      <c r="L42" s="69"/>
      <c r="M42" s="58">
        <v>0</v>
      </c>
      <c r="N42" s="68"/>
      <c r="O42" s="69"/>
      <c r="P42" s="58">
        <v>0</v>
      </c>
      <c r="Q42" s="68"/>
      <c r="R42" s="69"/>
      <c r="S42" s="58">
        <v>0</v>
      </c>
      <c r="T42" s="66">
        <f t="shared" si="33"/>
        <v>0</v>
      </c>
      <c r="AB42" s="10"/>
    </row>
    <row r="43" spans="1:30">
      <c r="A43" s="112" t="s">
        <v>87</v>
      </c>
      <c r="B43" s="48"/>
      <c r="C43" s="1"/>
      <c r="D43" s="1"/>
      <c r="E43" s="68"/>
      <c r="F43" s="69"/>
      <c r="G43" s="58">
        <v>0</v>
      </c>
      <c r="H43" s="68"/>
      <c r="I43" s="69"/>
      <c r="J43" s="58">
        <v>0</v>
      </c>
      <c r="K43" s="68"/>
      <c r="L43" s="69"/>
      <c r="M43" s="58">
        <v>0</v>
      </c>
      <c r="N43" s="68"/>
      <c r="O43" s="69"/>
      <c r="P43" s="58">
        <v>0</v>
      </c>
      <c r="Q43" s="68"/>
      <c r="R43" s="69"/>
      <c r="S43" s="58">
        <v>0</v>
      </c>
      <c r="T43" s="66">
        <f t="shared" ref="T43" si="34">SUM(J43,G43,M43,P43,S43)</f>
        <v>0</v>
      </c>
      <c r="AB43" s="10"/>
    </row>
    <row r="44" spans="1:30">
      <c r="A44" s="112" t="s">
        <v>90</v>
      </c>
      <c r="B44" s="48"/>
      <c r="E44" s="64"/>
      <c r="F44" s="65"/>
      <c r="G44" s="58">
        <v>0</v>
      </c>
      <c r="H44" s="64"/>
      <c r="I44" s="65"/>
      <c r="J44" s="58">
        <v>0</v>
      </c>
      <c r="K44" s="64"/>
      <c r="L44" s="65"/>
      <c r="M44" s="58">
        <v>0</v>
      </c>
      <c r="N44" s="64"/>
      <c r="O44" s="65"/>
      <c r="P44" s="58">
        <v>0</v>
      </c>
      <c r="Q44" s="64"/>
      <c r="R44" s="65"/>
      <c r="S44" s="58">
        <v>0</v>
      </c>
      <c r="T44" s="66">
        <f t="shared" si="33"/>
        <v>0</v>
      </c>
      <c r="AB44" s="84"/>
      <c r="AC44" s="46"/>
    </row>
    <row r="45" spans="1:30">
      <c r="A45" s="112" t="s">
        <v>93</v>
      </c>
      <c r="B45" s="48"/>
      <c r="E45" s="64"/>
      <c r="F45" s="65"/>
      <c r="G45" s="58">
        <v>0</v>
      </c>
      <c r="H45" s="64"/>
      <c r="I45" s="65"/>
      <c r="J45" s="58">
        <v>0</v>
      </c>
      <c r="K45" s="64"/>
      <c r="L45" s="65"/>
      <c r="M45" s="58">
        <v>0</v>
      </c>
      <c r="N45" s="64"/>
      <c r="O45" s="65"/>
      <c r="P45" s="58">
        <v>0</v>
      </c>
      <c r="Q45" s="64"/>
      <c r="R45" s="65"/>
      <c r="S45" s="58">
        <v>0</v>
      </c>
      <c r="T45" s="66">
        <f t="shared" si="33"/>
        <v>0</v>
      </c>
    </row>
    <row r="46" spans="1:30">
      <c r="A46" s="50" t="s">
        <v>84</v>
      </c>
      <c r="B46" s="50"/>
      <c r="E46" s="64"/>
      <c r="F46" s="65"/>
      <c r="G46" s="58">
        <v>0</v>
      </c>
      <c r="H46" s="64"/>
      <c r="I46" s="65"/>
      <c r="J46" s="58">
        <v>0</v>
      </c>
      <c r="K46" s="64"/>
      <c r="L46" s="65"/>
      <c r="M46" s="58">
        <v>0</v>
      </c>
      <c r="N46" s="64"/>
      <c r="O46" s="65"/>
      <c r="P46" s="58">
        <v>0</v>
      </c>
      <c r="Q46" s="64"/>
      <c r="R46" s="65"/>
      <c r="S46" s="58">
        <v>0</v>
      </c>
      <c r="T46" s="66">
        <f t="shared" si="33"/>
        <v>0</v>
      </c>
      <c r="U46" s="15"/>
    </row>
    <row r="47" spans="1:30">
      <c r="A47" s="48" t="s">
        <v>76</v>
      </c>
      <c r="B47" s="48"/>
      <c r="E47" s="64"/>
      <c r="F47" s="65"/>
      <c r="G47" s="58">
        <v>0</v>
      </c>
      <c r="H47" s="64"/>
      <c r="I47" s="65"/>
      <c r="J47" s="58">
        <v>0</v>
      </c>
      <c r="K47" s="64"/>
      <c r="L47" s="65"/>
      <c r="M47" s="58">
        <v>0</v>
      </c>
      <c r="N47" s="64"/>
      <c r="O47" s="65"/>
      <c r="P47" s="58">
        <v>0</v>
      </c>
      <c r="Q47" s="64"/>
      <c r="R47" s="65"/>
      <c r="S47" s="58">
        <v>0</v>
      </c>
      <c r="T47" s="66">
        <f t="shared" si="33"/>
        <v>0</v>
      </c>
    </row>
    <row r="48" spans="1:30">
      <c r="A48" s="48" t="s">
        <v>37</v>
      </c>
      <c r="B48" s="48"/>
      <c r="E48" s="64"/>
      <c r="F48" s="65"/>
      <c r="G48" s="58">
        <v>0</v>
      </c>
      <c r="H48" s="64"/>
      <c r="I48" s="65"/>
      <c r="J48" s="58">
        <v>0</v>
      </c>
      <c r="K48" s="64"/>
      <c r="L48" s="65"/>
      <c r="M48" s="58">
        <v>0</v>
      </c>
      <c r="N48" s="64"/>
      <c r="O48" s="65"/>
      <c r="P48" s="58">
        <v>0</v>
      </c>
      <c r="Q48" s="64"/>
      <c r="R48" s="65"/>
      <c r="S48" s="58">
        <v>0</v>
      </c>
      <c r="T48" s="66">
        <f t="shared" si="33"/>
        <v>0</v>
      </c>
    </row>
    <row r="49" spans="1:24">
      <c r="A49" s="49" t="s">
        <v>27</v>
      </c>
      <c r="B49" s="49"/>
      <c r="E49" s="64"/>
      <c r="F49" s="69"/>
      <c r="G49" s="67">
        <f>SUM(G38:G48)</f>
        <v>0</v>
      </c>
      <c r="H49" s="68"/>
      <c r="I49" s="69"/>
      <c r="J49" s="67">
        <f>SUM(J38:J48)</f>
        <v>0</v>
      </c>
      <c r="K49" s="68"/>
      <c r="L49" s="69"/>
      <c r="M49" s="67">
        <f>SUM(M38:M48)</f>
        <v>0</v>
      </c>
      <c r="N49" s="68"/>
      <c r="O49" s="69"/>
      <c r="P49" s="67">
        <f>SUM(P38:P48)</f>
        <v>0</v>
      </c>
      <c r="Q49" s="68"/>
      <c r="R49" s="69"/>
      <c r="S49" s="67">
        <f>SUM(S38:S48)</f>
        <v>0</v>
      </c>
      <c r="T49" s="66">
        <f>SUM(J49,G49,M49,P49,S49)</f>
        <v>0</v>
      </c>
      <c r="U49" s="15"/>
    </row>
    <row r="50" spans="1:24" ht="17.25" customHeight="1">
      <c r="E50" s="64"/>
      <c r="F50" s="65"/>
      <c r="G50" s="65"/>
      <c r="H50" s="64"/>
      <c r="I50" s="65"/>
      <c r="J50" s="65"/>
      <c r="K50" s="64"/>
      <c r="L50" s="65"/>
      <c r="M50" s="65"/>
      <c r="N50" s="64"/>
      <c r="O50" s="65"/>
      <c r="P50" s="65"/>
      <c r="Q50" s="64"/>
      <c r="R50" s="65"/>
      <c r="S50" s="65"/>
      <c r="T50" s="64"/>
      <c r="U50" s="99">
        <f>SUM(T49,T35,T28,T27,T23, T29, T12)</f>
        <v>23094.740773500002</v>
      </c>
      <c r="V50" s="100" t="s">
        <v>55</v>
      </c>
    </row>
    <row r="51" spans="1:24">
      <c r="A51" s="1" t="s">
        <v>28</v>
      </c>
      <c r="B51" s="1"/>
      <c r="E51" s="64"/>
      <c r="F51" s="65"/>
      <c r="G51" s="67">
        <f>SUM(G49,G35,G28,G27, G29,G23,G12,)</f>
        <v>4350</v>
      </c>
      <c r="H51" s="68"/>
      <c r="I51" s="69"/>
      <c r="J51" s="67">
        <f>SUM(J49,J35,J28,J27, J29,J23,J12,)</f>
        <v>4480.5</v>
      </c>
      <c r="K51" s="68"/>
      <c r="L51" s="69"/>
      <c r="M51" s="67">
        <f>SUM(M49,M35,M28,M27, M29,M23,M12,)</f>
        <v>4614.915</v>
      </c>
      <c r="N51" s="68"/>
      <c r="O51" s="69"/>
      <c r="P51" s="67">
        <f>SUM(P49,P35,P28,P27, P29,P23,P12,)</f>
        <v>4753.3624499999996</v>
      </c>
      <c r="Q51" s="68"/>
      <c r="R51" s="69"/>
      <c r="S51" s="67">
        <f>SUM(S49,S35,S28,S27, S29,S23,S12,)</f>
        <v>4895.9633234999992</v>
      </c>
      <c r="T51" s="99">
        <f>SUM(G51:S51)</f>
        <v>23094.740773500002</v>
      </c>
      <c r="U51" s="15"/>
      <c r="V51" s="2"/>
    </row>
    <row r="53" spans="1:24" ht="22.5">
      <c r="A53" s="26" t="s">
        <v>29</v>
      </c>
      <c r="B53" s="26"/>
      <c r="C53" s="16"/>
      <c r="D53" s="16"/>
      <c r="E53" s="18" t="s">
        <v>30</v>
      </c>
      <c r="F53" s="19" t="s">
        <v>31</v>
      </c>
      <c r="G53" s="19" t="s">
        <v>10</v>
      </c>
      <c r="H53" s="18" t="s">
        <v>30</v>
      </c>
      <c r="I53" s="19" t="s">
        <v>31</v>
      </c>
      <c r="J53" s="19" t="s">
        <v>10</v>
      </c>
      <c r="K53" s="18" t="s">
        <v>30</v>
      </c>
      <c r="L53" s="19" t="s">
        <v>31</v>
      </c>
      <c r="M53" s="19" t="s">
        <v>10</v>
      </c>
      <c r="N53" s="18" t="s">
        <v>30</v>
      </c>
      <c r="O53" s="19" t="s">
        <v>31</v>
      </c>
      <c r="P53" s="19" t="s">
        <v>10</v>
      </c>
      <c r="Q53" s="18" t="s">
        <v>30</v>
      </c>
      <c r="R53" s="19" t="s">
        <v>31</v>
      </c>
      <c r="S53" s="19" t="s">
        <v>10</v>
      </c>
      <c r="T53" s="17" t="s">
        <v>4</v>
      </c>
    </row>
    <row r="54" spans="1:24" ht="30" customHeight="1">
      <c r="A54" s="110" t="s">
        <v>82</v>
      </c>
      <c r="B54" s="90"/>
      <c r="E54" s="44">
        <v>0.48</v>
      </c>
      <c r="F54" s="111">
        <f>SUM(G51-G43-G35-G27-G44-G45)</f>
        <v>4350</v>
      </c>
      <c r="G54" s="15">
        <f>E54*F54</f>
        <v>2088</v>
      </c>
      <c r="H54" s="44">
        <v>0.48</v>
      </c>
      <c r="I54" s="111">
        <f>SUM(J51-J43-J35-J27-J44-J45)</f>
        <v>4480.5</v>
      </c>
      <c r="J54" s="15">
        <f>H54*I54</f>
        <v>2150.64</v>
      </c>
      <c r="K54" s="44">
        <v>0.48</v>
      </c>
      <c r="L54" s="111">
        <f>SUM(M51-M43-M35-M27-M44-M45)</f>
        <v>4614.915</v>
      </c>
      <c r="M54" s="15">
        <f t="shared" ref="M54" si="35">K54*L54</f>
        <v>2215.1592000000001</v>
      </c>
      <c r="N54" s="44">
        <v>0.48</v>
      </c>
      <c r="O54" s="111">
        <f>SUM(P51-P43-P35-P27-P44-P45)</f>
        <v>4753.3624499999996</v>
      </c>
      <c r="P54" s="15">
        <f>N54*O54</f>
        <v>2281.6139759999996</v>
      </c>
      <c r="Q54" s="44">
        <v>0.48</v>
      </c>
      <c r="R54" s="111">
        <f>SUM(S51-S43-S35-S27-S44-S45)</f>
        <v>4895.9633234999992</v>
      </c>
      <c r="S54" s="15">
        <f>Q54*R54</f>
        <v>2350.0623952799997</v>
      </c>
      <c r="T54" s="11">
        <f>SUM(G54,J54,M54,P54,S54)</f>
        <v>11085.475571279998</v>
      </c>
      <c r="U54" s="35"/>
    </row>
    <row r="55" spans="1:24" ht="30" customHeight="1">
      <c r="A55" s="108" t="s">
        <v>85</v>
      </c>
      <c r="B55" s="90"/>
      <c r="E55" s="44">
        <v>0</v>
      </c>
      <c r="F55" s="106">
        <f>SUM('CSUB - Sponsor Budget Request'!F54)</f>
        <v>4350</v>
      </c>
      <c r="G55" s="15">
        <f>E55*F55</f>
        <v>0</v>
      </c>
      <c r="H55" s="44">
        <v>0</v>
      </c>
      <c r="I55" s="106">
        <f>SUM('CSUB - Sponsor Budget Request'!I54)</f>
        <v>4480.5</v>
      </c>
      <c r="J55" s="15">
        <f>H55*I55</f>
        <v>0</v>
      </c>
      <c r="K55" s="44">
        <v>0</v>
      </c>
      <c r="L55" s="106">
        <f>SUM('CSUB - Sponsor Budget Request'!L54)</f>
        <v>4614.915</v>
      </c>
      <c r="M55" s="15">
        <f>K55*L55</f>
        <v>0</v>
      </c>
      <c r="N55" s="44">
        <v>0</v>
      </c>
      <c r="O55" s="106">
        <f>SUM('CSUB - Sponsor Budget Request'!O54)</f>
        <v>4753.3624499999996</v>
      </c>
      <c r="P55" s="15">
        <f>N55*O55</f>
        <v>0</v>
      </c>
      <c r="Q55" s="44">
        <v>0</v>
      </c>
      <c r="R55" s="106">
        <f>SUM('CSUB - Sponsor Budget Request'!R54)</f>
        <v>4895.9633234999992</v>
      </c>
      <c r="S55" s="15">
        <f>Q55*R55</f>
        <v>0</v>
      </c>
      <c r="T55" s="11">
        <f>SUM(G55,J55,M55,P55,S55)</f>
        <v>0</v>
      </c>
      <c r="U55" s="35"/>
    </row>
    <row r="56" spans="1:24" ht="16.5" customHeight="1">
      <c r="A56" s="1" t="s">
        <v>32</v>
      </c>
      <c r="B56" s="1"/>
      <c r="E56" s="41"/>
      <c r="G56" s="2">
        <f>SUM(G54:G55)</f>
        <v>2088</v>
      </c>
      <c r="H56" s="42"/>
      <c r="I56" s="2"/>
      <c r="J56" s="2">
        <f>SUM(J54:J55)</f>
        <v>2150.64</v>
      </c>
      <c r="K56" s="42"/>
      <c r="L56" s="2"/>
      <c r="M56" s="2">
        <f>SUM(M54:M55)</f>
        <v>2215.1592000000001</v>
      </c>
      <c r="N56" s="42"/>
      <c r="O56" s="2"/>
      <c r="P56" s="2">
        <f>SUM(P54:P55)</f>
        <v>2281.6139759999996</v>
      </c>
      <c r="Q56" s="42"/>
      <c r="R56" s="2"/>
      <c r="S56" s="2">
        <f>SUM(S54:S55)</f>
        <v>2350.0623952799997</v>
      </c>
      <c r="T56" s="2">
        <f>SUM(T54:T55)</f>
        <v>11085.475571279998</v>
      </c>
      <c r="U56" s="67"/>
      <c r="V56" s="78"/>
      <c r="X56" s="21" t="s">
        <v>33</v>
      </c>
    </row>
    <row r="57" spans="1:24">
      <c r="A57" s="23"/>
      <c r="B57" s="23"/>
      <c r="C57" s="23"/>
      <c r="D57" s="23"/>
      <c r="E57" s="24"/>
      <c r="F57" s="25"/>
      <c r="G57" s="25"/>
      <c r="H57" s="24"/>
      <c r="I57" s="25"/>
      <c r="J57" s="25"/>
      <c r="K57" s="24"/>
      <c r="L57" s="25"/>
      <c r="M57" s="25"/>
      <c r="N57" s="24"/>
      <c r="O57" s="25"/>
      <c r="P57" s="25"/>
      <c r="Q57" s="24"/>
      <c r="R57" s="25"/>
      <c r="S57" s="25"/>
      <c r="T57" s="24"/>
    </row>
    <row r="58" spans="1:24" ht="23.25" customHeight="1">
      <c r="A58" s="1" t="s">
        <v>34</v>
      </c>
      <c r="B58" s="1"/>
      <c r="E58" s="24"/>
      <c r="F58" s="25"/>
      <c r="G58" s="2">
        <f>SUM(G56,G51)</f>
        <v>6438</v>
      </c>
      <c r="H58" s="39"/>
      <c r="I58" s="40"/>
      <c r="J58" s="2">
        <f>SUM(J56,J51)</f>
        <v>6631.1399999999994</v>
      </c>
      <c r="K58" s="39"/>
      <c r="L58" s="40"/>
      <c r="M58" s="2">
        <f>SUM(M56,M51)</f>
        <v>6830.0742</v>
      </c>
      <c r="N58" s="39"/>
      <c r="O58" s="40"/>
      <c r="P58" s="2">
        <f>SUM(P56,P51)</f>
        <v>7034.9764259999993</v>
      </c>
      <c r="Q58" s="39"/>
      <c r="R58" s="40"/>
      <c r="S58" s="2">
        <f>SUM(S56,S51)</f>
        <v>7246.0257187799989</v>
      </c>
      <c r="T58" s="2">
        <f>SUM(T56,T51)</f>
        <v>34180.216344779998</v>
      </c>
      <c r="U58" s="102">
        <f>SUM(T53,T58)</f>
        <v>34180.216344779998</v>
      </c>
      <c r="V58" s="107" t="s">
        <v>56</v>
      </c>
    </row>
    <row r="59" spans="1:24">
      <c r="A59" s="1"/>
      <c r="B59" s="1"/>
      <c r="E59" s="24"/>
      <c r="F59" s="25"/>
      <c r="G59" s="2"/>
      <c r="H59" s="39"/>
      <c r="I59" s="40"/>
      <c r="J59" s="2"/>
      <c r="K59" s="39"/>
      <c r="L59" s="40"/>
      <c r="M59" s="2"/>
      <c r="N59" s="39"/>
      <c r="O59" s="40"/>
      <c r="P59" s="2"/>
      <c r="Q59" s="39"/>
      <c r="R59" s="40"/>
      <c r="S59" s="2"/>
      <c r="T59" s="101">
        <f>SUM(G58,J58,M58,P58,S58,)</f>
        <v>34180.216344779998</v>
      </c>
      <c r="V59" s="12"/>
    </row>
    <row r="60" spans="1:24">
      <c r="A60" s="20"/>
      <c r="B60" s="20"/>
      <c r="E60" s="24"/>
      <c r="F60" s="25"/>
      <c r="H60" s="24"/>
      <c r="I60" s="25"/>
      <c r="K60" s="24"/>
      <c r="L60" s="25"/>
      <c r="N60" s="24"/>
      <c r="O60" s="25"/>
      <c r="Q60" s="24"/>
      <c r="R60" s="25"/>
      <c r="T60" s="2"/>
      <c r="V60" s="12"/>
      <c r="W60" s="51"/>
    </row>
    <row r="61" spans="1:24">
      <c r="E61" s="24"/>
      <c r="F61" s="25"/>
      <c r="H61" s="24"/>
      <c r="I61" s="25"/>
      <c r="K61" s="24"/>
      <c r="L61" s="25"/>
      <c r="N61" s="24"/>
      <c r="O61" s="25"/>
      <c r="Q61" s="24"/>
      <c r="R61" s="25"/>
      <c r="T61" s="2"/>
    </row>
    <row r="63" spans="1:24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58"/>
    </row>
    <row r="64" spans="1:24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V64" s="58"/>
    </row>
    <row r="65" spans="1:22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72"/>
      <c r="Q65"/>
      <c r="R65"/>
      <c r="S65" s="72"/>
      <c r="T65" s="73"/>
      <c r="V65" s="74"/>
    </row>
    <row r="66" spans="1:22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2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2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2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2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2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2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2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</sheetData>
  <mergeCells count="14">
    <mergeCell ref="A24:B24"/>
    <mergeCell ref="Y26:Z26"/>
    <mergeCell ref="AA26:AD26"/>
    <mergeCell ref="AF26:AG26"/>
    <mergeCell ref="Y41:AD41"/>
    <mergeCell ref="A25:B25"/>
    <mergeCell ref="A9:B9"/>
    <mergeCell ref="A10:B10"/>
    <mergeCell ref="A11:B11"/>
    <mergeCell ref="A4:B4"/>
    <mergeCell ref="A5:B5"/>
    <mergeCell ref="A6:B6"/>
    <mergeCell ref="A7:B7"/>
    <mergeCell ref="A8:B8"/>
  </mergeCells>
  <printOptions gridLines="1"/>
  <pageMargins left="0.25" right="0.25" top="0.75" bottom="0.75" header="0.3" footer="0.3"/>
  <pageSetup scale="28" fitToHeight="0" orientation="landscape" r:id="rId1"/>
  <headerFooter>
    <oddHeader>&amp;C&amp;F</oddHeader>
    <oddFooter>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E175-0E4F-497F-AC59-01BD3B3667E0}">
  <dimension ref="A1:F33"/>
  <sheetViews>
    <sheetView topLeftCell="A9" workbookViewId="0">
      <selection activeCell="A25" sqref="A25"/>
    </sheetView>
  </sheetViews>
  <sheetFormatPr defaultColWidth="8.85546875" defaultRowHeight="15"/>
  <cols>
    <col min="1" max="1" width="109" customWidth="1"/>
    <col min="2" max="2" width="15.7109375" customWidth="1"/>
    <col min="3" max="3" width="22.140625" customWidth="1"/>
    <col min="4" max="4" width="21.42578125" customWidth="1"/>
    <col min="5" max="5" width="22.140625" customWidth="1"/>
    <col min="6" max="6" width="23.140625" customWidth="1"/>
  </cols>
  <sheetData>
    <row r="1" spans="1:6">
      <c r="A1" s="87" t="s">
        <v>69</v>
      </c>
    </row>
    <row r="2" spans="1:6">
      <c r="A2" t="s">
        <v>64</v>
      </c>
    </row>
    <row r="3" spans="1:6">
      <c r="A3" t="s">
        <v>58</v>
      </c>
    </row>
    <row r="4" spans="1:6">
      <c r="A4" t="s">
        <v>42</v>
      </c>
    </row>
    <row r="6" spans="1:6">
      <c r="A6" s="93" t="s">
        <v>65</v>
      </c>
    </row>
    <row r="7" spans="1:6" ht="30">
      <c r="A7" s="88" t="s">
        <v>70</v>
      </c>
    </row>
    <row r="9" spans="1:6">
      <c r="A9" s="93" t="s">
        <v>78</v>
      </c>
    </row>
    <row r="10" spans="1:6" ht="30" customHeight="1">
      <c r="A10" s="88" t="s">
        <v>54</v>
      </c>
    </row>
    <row r="11" spans="1:6" ht="30" customHeight="1">
      <c r="A11" s="88" t="s">
        <v>67</v>
      </c>
    </row>
    <row r="12" spans="1:6">
      <c r="A12" t="s">
        <v>73</v>
      </c>
    </row>
    <row r="14" spans="1:6">
      <c r="A14" s="93" t="s">
        <v>72</v>
      </c>
      <c r="B14" s="97" t="s">
        <v>47</v>
      </c>
      <c r="C14" s="97" t="s">
        <v>48</v>
      </c>
      <c r="D14" s="97" t="s">
        <v>51</v>
      </c>
      <c r="E14" s="97" t="s">
        <v>49</v>
      </c>
      <c r="F14" s="97" t="s">
        <v>50</v>
      </c>
    </row>
    <row r="15" spans="1:6">
      <c r="A15" t="s">
        <v>52</v>
      </c>
      <c r="B15" s="89">
        <v>65000</v>
      </c>
      <c r="C15" s="86">
        <v>1</v>
      </c>
    </row>
    <row r="16" spans="1:6">
      <c r="A16" t="s">
        <v>44</v>
      </c>
      <c r="B16" s="85">
        <f>SUM(B15*1/8)</f>
        <v>8125</v>
      </c>
      <c r="C16" s="86">
        <f>SUM(B16/B15)</f>
        <v>0.125</v>
      </c>
      <c r="D16" s="86">
        <v>0.16</v>
      </c>
      <c r="E16" s="85">
        <f>SUM(D16*B16)</f>
        <v>1300</v>
      </c>
      <c r="F16" s="85">
        <f>SUM(E16,B16)</f>
        <v>9425</v>
      </c>
    </row>
    <row r="17" spans="1:6">
      <c r="A17" t="s">
        <v>45</v>
      </c>
      <c r="B17" s="85">
        <f>SUM(B15*2/8)</f>
        <v>16250</v>
      </c>
      <c r="C17" s="86">
        <f>SUM(B17/B15)</f>
        <v>0.25</v>
      </c>
      <c r="D17" s="86">
        <v>0.16</v>
      </c>
      <c r="E17" s="85">
        <f t="shared" ref="E17:E19" si="0">SUM(D17*B17)</f>
        <v>2600</v>
      </c>
      <c r="F17" s="85">
        <f t="shared" ref="F17:F19" si="1">SUM(E17,B17)</f>
        <v>18850</v>
      </c>
    </row>
    <row r="18" spans="1:6">
      <c r="A18" t="s">
        <v>43</v>
      </c>
      <c r="B18" s="85">
        <f>SUM(B15*3/30)</f>
        <v>6500</v>
      </c>
      <c r="C18" s="86">
        <f>SUM(B18/B15)</f>
        <v>0.1</v>
      </c>
      <c r="D18" s="86">
        <v>0.48</v>
      </c>
      <c r="E18" s="85">
        <f t="shared" si="0"/>
        <v>3120</v>
      </c>
      <c r="F18" s="85">
        <f t="shared" si="1"/>
        <v>9620</v>
      </c>
    </row>
    <row r="19" spans="1:6">
      <c r="A19" t="s">
        <v>46</v>
      </c>
      <c r="B19" s="85">
        <f>SUM(B15*6/30)</f>
        <v>13000</v>
      </c>
      <c r="C19" s="86">
        <f>SUM(B19/B15)</f>
        <v>0.2</v>
      </c>
      <c r="D19" s="86">
        <v>0.48</v>
      </c>
      <c r="E19" s="85">
        <f t="shared" si="0"/>
        <v>6240</v>
      </c>
      <c r="F19" s="85">
        <f t="shared" si="1"/>
        <v>19240</v>
      </c>
    </row>
    <row r="20" spans="1:6">
      <c r="B20" s="85"/>
      <c r="C20" s="86"/>
      <c r="D20" s="86"/>
      <c r="E20" s="85"/>
      <c r="F20" s="85"/>
    </row>
    <row r="21" spans="1:6">
      <c r="A21" s="94" t="s">
        <v>79</v>
      </c>
      <c r="B21" s="85"/>
      <c r="C21" s="86"/>
      <c r="D21" s="86"/>
      <c r="E21" s="85"/>
      <c r="F21" s="85"/>
    </row>
    <row r="22" spans="1:6" ht="30">
      <c r="A22" s="88" t="s">
        <v>71</v>
      </c>
      <c r="B22" s="85"/>
      <c r="C22" s="86"/>
      <c r="D22" s="86"/>
      <c r="E22" s="85"/>
      <c r="F22" s="85"/>
    </row>
    <row r="23" spans="1:6">
      <c r="B23" s="85"/>
      <c r="C23" s="86"/>
      <c r="D23" s="86"/>
      <c r="E23" s="85"/>
      <c r="F23" s="85"/>
    </row>
    <row r="24" spans="1:6">
      <c r="A24" s="94" t="s">
        <v>80</v>
      </c>
      <c r="B24" s="85"/>
      <c r="C24" s="86"/>
      <c r="D24" s="86"/>
      <c r="E24" s="85"/>
      <c r="F24" s="85"/>
    </row>
    <row r="25" spans="1:6" ht="30">
      <c r="A25" s="88" t="s">
        <v>68</v>
      </c>
      <c r="B25" s="85"/>
      <c r="C25" s="86"/>
      <c r="D25" s="86"/>
      <c r="E25" s="85"/>
      <c r="F25" s="85"/>
    </row>
    <row r="26" spans="1:6">
      <c r="A26" t="s">
        <v>66</v>
      </c>
      <c r="B26" s="85"/>
      <c r="C26" s="86"/>
      <c r="D26" s="86"/>
      <c r="E26" s="85"/>
      <c r="F26" s="85"/>
    </row>
    <row r="28" spans="1:6">
      <c r="A28" s="95" t="s">
        <v>62</v>
      </c>
      <c r="B28" s="96" t="s">
        <v>47</v>
      </c>
      <c r="C28" s="96" t="s">
        <v>48</v>
      </c>
      <c r="D28" s="96" t="s">
        <v>51</v>
      </c>
      <c r="E28" s="96" t="s">
        <v>49</v>
      </c>
      <c r="F28" s="96" t="s">
        <v>50</v>
      </c>
    </row>
    <row r="29" spans="1:6">
      <c r="A29" t="s">
        <v>53</v>
      </c>
      <c r="B29" s="89">
        <v>50000</v>
      </c>
      <c r="C29" s="86">
        <v>1</v>
      </c>
    </row>
    <row r="30" spans="1:6">
      <c r="A30" t="s">
        <v>60</v>
      </c>
      <c r="B30" s="85">
        <f>SUM(B29*1/12)</f>
        <v>4166.666666666667</v>
      </c>
      <c r="C30" s="86">
        <f>SUM(B30/B29)</f>
        <v>8.3333333333333343E-2</v>
      </c>
      <c r="D30" s="86">
        <v>0.16</v>
      </c>
      <c r="E30" s="85">
        <f>SUM(D30*B30)</f>
        <v>666.66666666666674</v>
      </c>
      <c r="F30" s="85">
        <f>SUM(E30,B30)</f>
        <v>4833.3333333333339</v>
      </c>
    </row>
    <row r="31" spans="1:6">
      <c r="A31" t="s">
        <v>61</v>
      </c>
      <c r="B31" s="85">
        <f>SUM(B29*2/12)</f>
        <v>8333.3333333333339</v>
      </c>
      <c r="C31" s="86">
        <f>SUM(B31/B29)</f>
        <v>0.16666666666666669</v>
      </c>
      <c r="D31" s="86">
        <v>0.16</v>
      </c>
      <c r="E31" s="85">
        <f t="shared" ref="E31" si="2">SUM(D31*B31)</f>
        <v>1333.3333333333335</v>
      </c>
      <c r="F31" s="85">
        <f t="shared" ref="F31" si="3">SUM(E31,B31)</f>
        <v>9666.6666666666679</v>
      </c>
    </row>
    <row r="33" spans="1:1">
      <c r="A33" s="92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CSUB - Sponsor Budget Request</vt:lpstr>
      <vt:lpstr>CSUB - Cost Share-Match</vt:lpstr>
      <vt:lpstr>Institutional Budget Help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Barrera</dc:creator>
  <cp:keywords/>
  <dc:description/>
  <cp:lastModifiedBy>Manuel Barrera</cp:lastModifiedBy>
  <cp:revision/>
  <cp:lastPrinted>2025-05-09T20:19:15Z</cp:lastPrinted>
  <dcterms:created xsi:type="dcterms:W3CDTF">2012-01-09T16:56:12Z</dcterms:created>
  <dcterms:modified xsi:type="dcterms:W3CDTF">2026-08-25T19:11:44Z</dcterms:modified>
  <cp:category/>
  <cp:contentStatus/>
</cp:coreProperties>
</file>