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Share\Accounting\WCMS Website\Website Forms\Travel\"/>
    </mc:Choice>
  </mc:AlternateContent>
  <xr:revisionPtr revIDLastSave="0" documentId="13_ncr:1_{0773F538-7614-4997-86BC-56D048F6A7F5}" xr6:coauthVersionLast="47" xr6:coauthVersionMax="47" xr10:uidLastSave="{00000000-0000-0000-0000-000000000000}"/>
  <workbookProtection workbookAlgorithmName="SHA-512" workbookHashValue="uWm8uMVOP7NPUb7ASXcZ7QfcSqY0t2Ok92xRQ2RdIHY3nUkBoY9JJV3C9PfdJoDSmyrkImsKYqeoqXrVhCwi3w==" workbookSaltValue="cO4ADniLhlyJs+w/6RINMw==" workbookSpinCount="100000" lockStructure="1"/>
  <bookViews>
    <workbookView xWindow="-120" yWindow="-120" windowWidth="29040" windowHeight="15840" xr2:uid="{52836541-DF54-4DB9-92BF-5E9F893E7093}"/>
  </bookViews>
  <sheets>
    <sheet name="Travel Claim Worksheet" sheetId="8" r:id="rId1"/>
    <sheet name="Instructions" sheetId="9" r:id="rId2"/>
    <sheet name="Versions" sheetId="10" state="hidden" r:id="rId3"/>
    <sheet name="Data" sheetId="5" state="hidden" r:id="rId4"/>
  </sheets>
  <definedNames>
    <definedName name="_xlnm.Print_Area" localSheetId="1">Instructions!$A$1:$B$39</definedName>
    <definedName name="_xlnm.Print_Area" localSheetId="0">'Travel Claim Worksheet'!$B$1:$X$42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N41" i="8" l="1"/>
  <c r="C41" i="8"/>
  <c r="F12" i="8" l="1"/>
  <c r="P14" i="8" l="1"/>
  <c r="F22" i="8"/>
  <c r="F23" i="8"/>
  <c r="F24" i="8"/>
  <c r="F25" i="8"/>
  <c r="E22" i="8"/>
  <c r="E23" i="8"/>
  <c r="E24" i="8"/>
  <c r="E25" i="8"/>
  <c r="S22" i="8"/>
  <c r="S23" i="8"/>
  <c r="S24" i="8"/>
  <c r="S25" i="8"/>
  <c r="F16" i="8"/>
  <c r="F17" i="8"/>
  <c r="F18" i="8"/>
  <c r="F19" i="8"/>
  <c r="F20" i="8"/>
  <c r="F21" i="8"/>
  <c r="F26" i="8"/>
  <c r="F27" i="8"/>
  <c r="F28" i="8"/>
  <c r="F29" i="8"/>
  <c r="F30" i="8"/>
  <c r="Q14" i="8"/>
  <c r="O14" i="8"/>
  <c r="M14" i="8"/>
  <c r="N14" i="8"/>
  <c r="R14" i="8"/>
  <c r="E28" i="8"/>
  <c r="E29" i="8"/>
  <c r="E30" i="8"/>
  <c r="S28" i="8"/>
  <c r="S29" i="8"/>
  <c r="S30" i="8"/>
  <c r="E26" i="8"/>
  <c r="E27" i="8"/>
  <c r="S26" i="8"/>
  <c r="S27" i="8"/>
  <c r="E16" i="8"/>
  <c r="E17" i="8"/>
  <c r="E18" i="8"/>
  <c r="E19" i="8"/>
  <c r="E20" i="8"/>
  <c r="E21" i="8"/>
  <c r="S21" i="8"/>
  <c r="S20" i="8" l="1"/>
  <c r="U20" i="8"/>
  <c r="W20" i="8"/>
  <c r="T20" i="8"/>
  <c r="V20" i="8"/>
  <c r="T23" i="8"/>
  <c r="W23" i="8"/>
  <c r="U23" i="8"/>
  <c r="V23" i="8"/>
  <c r="W22" i="8"/>
  <c r="T22" i="8"/>
  <c r="U22" i="8"/>
  <c r="V22" i="8"/>
  <c r="W29" i="8"/>
  <c r="T29" i="8"/>
  <c r="U29" i="8"/>
  <c r="V29" i="8"/>
  <c r="T28" i="8"/>
  <c r="U28" i="8"/>
  <c r="V28" i="8"/>
  <c r="W28" i="8"/>
  <c r="W24" i="8"/>
  <c r="T24" i="8"/>
  <c r="V24" i="8"/>
  <c r="U24" i="8"/>
  <c r="S19" i="8"/>
  <c r="T19" i="8"/>
  <c r="U19" i="8"/>
  <c r="V19" i="8"/>
  <c r="W19" i="8"/>
  <c r="S18" i="8"/>
  <c r="U18" i="8" s="1"/>
  <c r="T18" i="8"/>
  <c r="T27" i="8"/>
  <c r="U27" i="8"/>
  <c r="W27" i="8"/>
  <c r="V27" i="8"/>
  <c r="T21" i="8"/>
  <c r="U21" i="8"/>
  <c r="V21" i="8"/>
  <c r="W21" i="8"/>
  <c r="S17" i="8"/>
  <c r="U17" i="8" s="1"/>
  <c r="T30" i="8"/>
  <c r="U30" i="8"/>
  <c r="V30" i="8"/>
  <c r="W30" i="8"/>
  <c r="S16" i="8"/>
  <c r="T16" i="8" s="1"/>
  <c r="U26" i="8"/>
  <c r="T26" i="8"/>
  <c r="V26" i="8"/>
  <c r="W26" i="8"/>
  <c r="V25" i="8"/>
  <c r="T25" i="8"/>
  <c r="U25" i="8"/>
  <c r="W25"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W18" i="8" l="1"/>
  <c r="V18" i="8"/>
  <c r="W17" i="8"/>
  <c r="T17" i="8"/>
  <c r="V17" i="8"/>
  <c r="L22" i="8"/>
  <c r="X22" i="8" s="1"/>
  <c r="L23" i="8"/>
  <c r="X23" i="8" s="1"/>
  <c r="L29" i="8"/>
  <c r="X29" i="8" s="1"/>
  <c r="L24" i="8"/>
  <c r="X24" i="8" s="1"/>
  <c r="L25" i="8"/>
  <c r="X25" i="8" s="1"/>
  <c r="L27" i="8"/>
  <c r="X27" i="8" s="1"/>
  <c r="L20" i="8"/>
  <c r="X20" i="8" s="1"/>
  <c r="L28" i="8"/>
  <c r="X28" i="8" s="1"/>
  <c r="L30" i="8"/>
  <c r="X30" i="8" s="1"/>
  <c r="L26" i="8"/>
  <c r="X26" i="8" s="1"/>
  <c r="L19" i="8"/>
  <c r="X19" i="8" s="1"/>
  <c r="L21" i="8"/>
  <c r="X21" i="8" s="1"/>
  <c r="L18" i="8"/>
  <c r="X18" i="8" s="1"/>
  <c r="U16" i="8"/>
  <c r="W16" i="8"/>
  <c r="V16" i="8"/>
  <c r="L17" i="8" l="1"/>
  <c r="X17" i="8" s="1"/>
  <c r="L16" i="8"/>
  <c r="X16" i="8" s="1"/>
  <c r="L14" i="8" l="1"/>
  <c r="X14" i="8" s="1"/>
  <c r="X12" i="8" l="1"/>
  <c r="N42" i="8" s="1"/>
</calcChain>
</file>

<file path=xl/sharedStrings.xml><?xml version="1.0" encoding="utf-8"?>
<sst xmlns="http://schemas.openxmlformats.org/spreadsheetml/2006/main" count="178" uniqueCount="158">
  <si>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</si>
  <si>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</si>
  <si>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</si>
  <si>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</si>
  <si>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</si>
  <si>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</si>
  <si>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</si>
  <si>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</si>
  <si>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</si>
  <si>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</si>
  <si>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</si>
  <si>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</si>
  <si>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</si>
  <si>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</si>
  <si>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</si>
  <si>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</si>
  <si>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</si>
  <si>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</si>
  <si>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Location (Only Enter Lodging Destinations)</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</si>
  <si>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</si>
  <si>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</si>
  <si>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</si>
  <si>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</si>
  <si>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</si>
  <si>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</si>
  <si>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</si>
  <si>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</si>
  <si>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</si>
  <si>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</si>
  <si>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</si>
  <si>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</si>
  <si>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</si>
  <si>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</si>
  <si>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</si>
  <si>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Travel Date</t>
  </si>
  <si>
    <t>Ground Transport*</t>
  </si>
  <si>
    <t>Miles*</t>
  </si>
  <si>
    <t>Airfare*</t>
  </si>
  <si>
    <t>Lodging*</t>
  </si>
  <si>
    <t>Business Expense*</t>
  </si>
  <si>
    <t>Travel Purpose:</t>
  </si>
  <si>
    <t>Car Rental*</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</si>
  <si>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</si>
  <si>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</si>
  <si>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</si>
  <si>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</si>
  <si>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For each location, in the Rate Type column, determine if you are claiming first/last day, full days, or "Not Claiming Per Diem". For any first/last day, 75% of the daily rate will be the max.</t>
  </si>
  <si>
    <t>If a personal day was taken, enter "1" in the Personal Day column.</t>
  </si>
  <si>
    <t>Enter the amount for the Airfare and Lodging.</t>
  </si>
  <si>
    <t>Print page to PDF and attach to the Claim Submission form for routing. Ensure additional back-up/supporting documentation is also provided (identified with asterisk*).</t>
  </si>
  <si>
    <t>Campus ID:</t>
  </si>
  <si>
    <t>Instructions for completing the Travel Claim Worksheet</t>
  </si>
  <si>
    <t>Version</t>
  </si>
  <si>
    <t>Original</t>
  </si>
  <si>
    <t>Merged cells X10:Y11, F11:P11</t>
  </si>
  <si>
    <t>Changes</t>
  </si>
  <si>
    <t>Date</t>
  </si>
  <si>
    <t>Set all personal days and provided meals to be number value and not formula</t>
  </si>
  <si>
    <t>Adjusted mileage rate from .655 for 2023 to .67 for 2024</t>
  </si>
  <si>
    <t xml:space="preserve">Alaska/Hawaii (DoD-Defense Travel) or
International Rates (State Dept) </t>
  </si>
  <si>
    <t>Choosing from dropdown menu is required</t>
  </si>
  <si>
    <t>Enter per diem rate</t>
  </si>
  <si>
    <t>Travel Claim Worksheet - Employees &amp; Students</t>
  </si>
  <si>
    <t xml:space="preserve"> </t>
  </si>
  <si>
    <t>BU's</t>
  </si>
  <si>
    <t>BKCMP</t>
  </si>
  <si>
    <t>BKASI</t>
  </si>
  <si>
    <t>BKFDN</t>
  </si>
  <si>
    <t>BKSPA</t>
  </si>
  <si>
    <t>BKSTU</t>
  </si>
  <si>
    <t>Business Unit:</t>
  </si>
  <si>
    <t>click whichever of the 3 links describes your destination (Continental US=GSA; AK/HI=Defense Travel; Int'l=State Dept)</t>
  </si>
  <si>
    <t>Amount Due to Traveler</t>
  </si>
  <si>
    <t>Total Trip Expenses</t>
  </si>
  <si>
    <t>Personal Day?
Enter a "1"</t>
  </si>
  <si>
    <t>Enter All Provided Meals</t>
  </si>
  <si>
    <r>
      <t xml:space="preserve">For </t>
    </r>
    <r>
      <rPr>
        <b/>
        <i/>
        <sz val="10"/>
        <rFont val="Calibri"/>
        <family val="2"/>
        <scheme val="minor"/>
      </rPr>
      <t>1-day travel</t>
    </r>
    <r>
      <rPr>
        <i/>
        <sz val="10"/>
        <rFont val="Calibri"/>
        <family val="2"/>
        <scheme val="minor"/>
      </rPr>
      <t>, don't enter the location, rate types, etc. Just enter the "Travel Date" and your mileage. (Per diem paid only with overnight stay.)</t>
    </r>
  </si>
  <si>
    <t xml:space="preserve">                                    Signatures &amp; Approvals                               </t>
  </si>
  <si>
    <t>Role</t>
  </si>
  <si>
    <t>Name</t>
  </si>
  <si>
    <t>Signature</t>
  </si>
  <si>
    <r>
      <t xml:space="preserve">Payee </t>
    </r>
    <r>
      <rPr>
        <b/>
        <sz val="12"/>
        <color rgb="FFFF0000"/>
        <rFont val="Calibri"/>
        <family val="2"/>
        <scheme val="minor"/>
      </rPr>
      <t>*</t>
    </r>
  </si>
  <si>
    <t>Approver #2</t>
  </si>
  <si>
    <t>Preparer</t>
  </si>
  <si>
    <t>Approver #3</t>
  </si>
  <si>
    <t>Reviewer #1</t>
  </si>
  <si>
    <t>Grant Analyst</t>
  </si>
  <si>
    <t>Reviewer #2</t>
  </si>
  <si>
    <r>
      <t xml:space="preserve">Approver </t>
    </r>
    <r>
      <rPr>
        <b/>
        <sz val="12"/>
        <color rgb="FFFF0000"/>
        <rFont val="Calibri"/>
        <family val="2"/>
        <scheme val="minor"/>
      </rPr>
      <t>*</t>
    </r>
  </si>
  <si>
    <r>
      <t xml:space="preserve">AP/Pmt Svcs </t>
    </r>
    <r>
      <rPr>
        <b/>
        <u/>
        <sz val="11"/>
        <color rgb="FFFF0000"/>
        <rFont val="Calibri"/>
        <family val="2"/>
        <scheme val="minor"/>
      </rPr>
      <t>*</t>
    </r>
  </si>
  <si>
    <t>REQUIRED: Delivery Method</t>
  </si>
  <si>
    <t>List all advances &amp; payments the University made on your behalf here:                           Charge Requests, ProCard Payments, Cash Advances, Budget Reductions, etc.</t>
  </si>
  <si>
    <t>Handling (Choose One):</t>
  </si>
  <si>
    <t>Mail (default)</t>
  </si>
  <si>
    <t>Fund</t>
  </si>
  <si>
    <t>Dept</t>
  </si>
  <si>
    <t>Account</t>
  </si>
  <si>
    <t>Project</t>
  </si>
  <si>
    <t>Program</t>
  </si>
  <si>
    <t>Class</t>
  </si>
  <si>
    <t>$ Amount</t>
  </si>
  <si>
    <t>Advance Type*</t>
  </si>
  <si>
    <t>Advance $Amt *</t>
  </si>
  <si>
    <t>TOTAL ADVANCES</t>
  </si>
  <si>
    <t>Travel in CA is 606001; all other travel, use 606002</t>
  </si>
  <si>
    <t>TOTAL</t>
  </si>
  <si>
    <r>
      <t xml:space="preserve">Ensure that this amount is </t>
    </r>
    <r>
      <rPr>
        <b/>
        <u/>
        <sz val="10"/>
        <color rgb="FFFF0000"/>
        <rFont val="Roboto"/>
      </rPr>
      <t>not</t>
    </r>
    <r>
      <rPr>
        <b/>
        <i/>
        <sz val="10"/>
        <color rgb="FFFF0000"/>
        <rFont val="Roboto"/>
      </rPr>
      <t xml:space="preserve"> </t>
    </r>
    <r>
      <rPr>
        <b/>
        <sz val="10"/>
        <color rgb="FFFF0000"/>
        <rFont val="Roboto"/>
      </rPr>
      <t>included in the amount due the traveler (cell X11)</t>
    </r>
  </si>
  <si>
    <t>If an amount appears in this box,  you've not allocated the amount due correctly.</t>
  </si>
  <si>
    <t>Advance Notes such as Charge Request Number &amp; vendor. Lump all ProCard payment together &amp; tell us whose ProCard they were charged to.</t>
  </si>
  <si>
    <t>Advance Types</t>
  </si>
  <si>
    <t>ProCard</t>
  </si>
  <si>
    <t>Budget Reduction</t>
  </si>
  <si>
    <t>Cash Advance</t>
  </si>
  <si>
    <t>Charge Request</t>
  </si>
  <si>
    <t>CHARTFIELDS TO BE CHARGED &amp; THE AMOUNT TO EACH</t>
  </si>
  <si>
    <t>Handling Codes</t>
  </si>
  <si>
    <t>Pickup</t>
  </si>
  <si>
    <t>EFT (CMP only, if you have EFT on file with AP)</t>
  </si>
  <si>
    <r>
      <t xml:space="preserve">Domestic Rates (GSA) or </t>
    </r>
    <r>
      <rPr>
        <i/>
        <u/>
        <sz val="10"/>
        <rFont val="Roboto"/>
      </rPr>
      <t>choose "Int'l" for int'l, AK, &amp; HI)</t>
    </r>
  </si>
  <si>
    <t>Enter a short description of why you traveled.</t>
  </si>
  <si>
    <r>
      <t xml:space="preserve">Search the GSA site for the domestic Meals &amp; Incidental Expenses (M&amp;IE) rate. </t>
    </r>
    <r>
      <rPr>
        <b/>
        <u/>
        <sz val="11"/>
        <color theme="10"/>
        <rFont val="Calibri"/>
        <family val="2"/>
        <scheme val="minor"/>
      </rPr>
      <t xml:space="preserve">Select the rate from the drop down menu. </t>
    </r>
    <r>
      <rPr>
        <u/>
        <sz val="11"/>
        <color theme="10"/>
        <rFont val="Calibri"/>
        <family val="2"/>
        <scheme val="minor"/>
      </rPr>
      <t>For Alaska, Hawaii, and international destinations, select "international".</t>
    </r>
  </si>
  <si>
    <t>For international destinations, select "International" in column C and search the Dept of State site for the international M&amp;IE per diem rates. Enter the resulting value in column 3 of the Location table.</t>
  </si>
  <si>
    <t>For Alaska, Hawaii &amp; US Territories, select "International" in column C and reference the OCONUS section on the "Defense Travel" site for the rate to enter in column 3 of the location table.</t>
  </si>
  <si>
    <r>
      <t xml:space="preserve">In the Travel Details section, select the "location" from the dropdown for each night of travel. </t>
    </r>
    <r>
      <rPr>
        <b/>
        <u/>
        <sz val="11"/>
        <color rgb="FFFF0000"/>
        <rFont val="Calibri"/>
        <family val="2"/>
        <scheme val="minor"/>
      </rPr>
      <t xml:space="preserve">Only the location(s) you entered in the </t>
    </r>
    <r>
      <rPr>
        <b/>
        <sz val="11"/>
        <color rgb="FFFF0000"/>
        <rFont val="Calibri"/>
        <family val="2"/>
        <scheme val="minor"/>
      </rPr>
      <t>"Location" section (rows 6-11) will be available in the dropdown!</t>
    </r>
  </si>
  <si>
    <t>Enter the travel dates for each row.</t>
  </si>
  <si>
    <r>
      <rPr>
        <b/>
        <sz val="11"/>
        <color rgb="FF000000"/>
        <rFont val="Calibri"/>
        <family val="2"/>
        <scheme val="minor"/>
      </rPr>
      <t xml:space="preserve">Enter "1" for each provided meal. </t>
    </r>
    <r>
      <rPr>
        <sz val="11"/>
        <color rgb="FF000000"/>
        <rFont val="Calibri"/>
        <family val="2"/>
        <scheme val="minor"/>
      </rPr>
      <t xml:space="preserve"> Meal values will be deducted from the total per diem. This is for hotel breakfasts, conference meals, and/or if someone else provided you a meal. </t>
    </r>
  </si>
  <si>
    <t xml:space="preserve">Enter the number of Miles you are claiming for your personal car. The current IRS mileage rate will auto-calculate. </t>
  </si>
  <si>
    <t xml:space="preserve">Enter amount of Ground Transport (Uber, Lyft, Taxi, Bus, Passenger Ship, Shuttle, Taxi, Train, etc), including a maximum of 20% tip. </t>
  </si>
  <si>
    <t>Enter any Car Rental amount.</t>
  </si>
  <si>
    <t>Enter your business expenses (conference registration/event fee, car rental fuel, hotel internet or business fees, etc).</t>
  </si>
  <si>
    <t>Go to the "Advances" section at cell B31. Enter everything that CSUB has already paid for this trip (ProCard expenses, Charge Request payments for airfare or car rentals, Cash Advances (students only), or any budgetary limitations placed on the traveler by their department.</t>
  </si>
  <si>
    <t xml:space="preserve">Ensure that the Amount Due to Traveler in cell X11 matches the amount that the traveler is actually due. </t>
  </si>
  <si>
    <t xml:space="preserve">Starting in cell H33, enter the chartfield(s) and amount to be charged to each. </t>
  </si>
  <si>
    <t xml:space="preserve">If you've allocated the amount due correctly, cell N41 will be zero. If it's not zero, then you need to adjust your expense allocations until it is. </t>
  </si>
  <si>
    <t>Cell R31, choose the payment delivery method. The default is mailing. (Payments may only be mailed to home addresses.) If "pickup" is the chosen method, enter the name &amp; phone/email of the person who will be picking the check up from the Cashier's Office.</t>
  </si>
  <si>
    <t xml:space="preserve">In cell N40, enter any notes that may help us review this claim. Examples are if you shared a hotel room or rental car with someone else (name them). </t>
  </si>
  <si>
    <t xml:space="preserve">Once the form is completed, enter the claim into Adobe Sign to route to all appropriate approvers. </t>
  </si>
  <si>
    <t>1. Include receipts and backup in date order to aid the review process.</t>
  </si>
  <si>
    <r>
      <t xml:space="preserve">2. </t>
    </r>
    <r>
      <rPr>
        <b/>
        <u/>
        <sz val="11"/>
        <color rgb="FFFF0000"/>
        <rFont val="Calibri"/>
        <family val="2"/>
        <scheme val="minor"/>
      </rPr>
      <t>DO NOT INCLUDE RECEIPTS FOR MEALS &amp; INCIDENTALS!!</t>
    </r>
    <r>
      <rPr>
        <sz val="11"/>
        <color rgb="FF000000"/>
        <rFont val="Calibri"/>
        <family val="2"/>
        <scheme val="minor"/>
      </rPr>
      <t xml:space="preserve"> You are paid the M&amp;IE per diem rate, and we can't accept any receipts for those expenses. </t>
    </r>
  </si>
  <si>
    <t>3. The traveler MUST sign the claim.</t>
  </si>
  <si>
    <t>4. Someone who has signature authority over all chartfields being charged must sign the claim.</t>
  </si>
  <si>
    <t>5. If grant funding was used, the grants analyst over the grant must sign, and</t>
  </si>
  <si>
    <t xml:space="preserve">    5b. If the amount due is more than $3k, Isabel Sumaya must also sign.</t>
  </si>
  <si>
    <t xml:space="preserve">6. Enter the last approver as accounts_payable@csub.edu. Enter us as an approver and include a date field. </t>
  </si>
  <si>
    <t>For conversion rates, refer to OANDA Currency Converter (or look on the credit card statement, which will have translated to USD). ENTER USD ONLY on the travel claim!</t>
  </si>
  <si>
    <t>Dr. Sumaya (grants &gt; $3k)</t>
  </si>
  <si>
    <t>Payee's Home Address (REQUIRED)</t>
  </si>
  <si>
    <t>NOTES: Tell Payment Services anything that isn't included in the documentation.</t>
  </si>
  <si>
    <t>enter an address each time (see cell P35)</t>
  </si>
  <si>
    <r>
      <t xml:space="preserve">(add AP/Payment Services as an </t>
    </r>
    <r>
      <rPr>
        <b/>
        <i/>
        <u/>
        <sz val="12"/>
        <color rgb="FFFF0000"/>
        <rFont val="Calibri"/>
        <family val="2"/>
        <scheme val="minor"/>
      </rPr>
      <t>approver</t>
    </r>
    <r>
      <rPr>
        <i/>
        <sz val="12"/>
        <color rgb="FFFF0000"/>
        <rFont val="Calibri"/>
        <family val="2"/>
        <scheme val="minor"/>
      </rPr>
      <t xml:space="preserve"> &amp; enter a date field)</t>
    </r>
  </si>
  <si>
    <r>
      <rPr>
        <b/>
        <i/>
        <sz val="11"/>
        <color rgb="FFFF0000"/>
        <rFont val="Calibri"/>
        <family val="2"/>
        <scheme val="minor"/>
      </rPr>
      <t>*</t>
    </r>
    <r>
      <rPr>
        <b/>
        <i/>
        <sz val="11"/>
        <color theme="1"/>
        <rFont val="Calibri"/>
        <family val="2"/>
        <scheme val="minor"/>
      </rPr>
      <t>PAYEE: Sign to validate that all expenses on this form are true and correct and that you will not be seeking reimbursement from another source.</t>
    </r>
  </si>
  <si>
    <t>master</t>
  </si>
  <si>
    <r>
      <rPr>
        <b/>
        <sz val="11"/>
        <color rgb="FFFF0000"/>
        <rFont val="Calibri"/>
        <family val="2"/>
        <scheme val="minor"/>
      </rPr>
      <t>Enter the payee's home address/mailing address for each claim</t>
    </r>
    <r>
      <rPr>
        <b/>
        <sz val="11"/>
        <color rgb="FF000000"/>
        <rFont val="Calibri"/>
        <family val="2"/>
        <scheme val="minor"/>
      </rPr>
      <t>.</t>
    </r>
    <r>
      <rPr>
        <sz val="11"/>
        <color rgb="FF000000"/>
        <rFont val="Calibri"/>
        <family val="2"/>
        <scheme val="minor"/>
      </rPr>
      <t xml:space="preserve"> </t>
    </r>
    <r>
      <rPr>
        <b/>
        <u/>
        <sz val="11"/>
        <color rgb="FF000000"/>
        <rFont val="Calibri"/>
        <family val="2"/>
        <scheme val="minor"/>
      </rPr>
      <t>Changes made with HR do not flow into the AP system!</t>
    </r>
  </si>
  <si>
    <r>
      <rPr>
        <b/>
        <i/>
        <sz val="11"/>
        <color theme="1"/>
        <rFont val="Roboto"/>
      </rPr>
      <t xml:space="preserve">NOTE: </t>
    </r>
    <r>
      <rPr>
        <b/>
        <sz val="11"/>
        <color rgb="FFFF0000"/>
        <rFont val="Roboto"/>
      </rPr>
      <t>Addresses</t>
    </r>
    <r>
      <rPr>
        <i/>
        <sz val="11"/>
        <color rgb="FFFF0000"/>
        <rFont val="Roboto"/>
      </rPr>
      <t xml:space="preserve"> </t>
    </r>
    <r>
      <rPr>
        <b/>
        <i/>
        <sz val="11"/>
        <color rgb="FFFF0000"/>
        <rFont val="Roboto"/>
      </rPr>
      <t xml:space="preserve">in the HR system </t>
    </r>
    <r>
      <rPr>
        <b/>
        <i/>
        <u/>
        <sz val="11"/>
        <color rgb="FFFF0000"/>
        <rFont val="Roboto"/>
      </rPr>
      <t>do not</t>
    </r>
    <r>
      <rPr>
        <b/>
        <i/>
        <sz val="11"/>
        <color rgb="FFFF0000"/>
        <rFont val="Roboto"/>
      </rPr>
      <t xml:space="preserve"> feed into AP. </t>
    </r>
  </si>
  <si>
    <r>
      <rPr>
        <b/>
        <u/>
        <sz val="14"/>
        <color theme="1"/>
        <rFont val="Calibri"/>
        <family val="2"/>
        <scheme val="minor"/>
      </rPr>
      <t>Legal Name</t>
    </r>
    <r>
      <rPr>
        <b/>
        <u/>
        <sz val="12"/>
        <color theme="1"/>
        <rFont val="Calibri"/>
        <family val="2"/>
        <scheme val="minor"/>
      </rPr>
      <t>:</t>
    </r>
    <r>
      <rPr>
        <b/>
        <sz val="12"/>
        <color theme="1"/>
        <rFont val="Calibri"/>
        <family val="2"/>
        <scheme val="minor"/>
      </rPr>
      <t xml:space="preserve">     </t>
    </r>
    <r>
      <rPr>
        <b/>
        <sz val="11"/>
        <color theme="1"/>
        <rFont val="Calibri"/>
        <family val="2"/>
        <scheme val="minor"/>
      </rPr>
      <t xml:space="preserve">    (no nicknames)</t>
    </r>
  </si>
  <si>
    <r>
      <t xml:space="preserve">Enter </t>
    </r>
    <r>
      <rPr>
        <b/>
        <u/>
        <sz val="11"/>
        <color rgb="FF000000"/>
        <rFont val="Calibri"/>
        <family val="2"/>
        <scheme val="minor"/>
      </rPr>
      <t>LEGAL NAME</t>
    </r>
    <r>
      <rPr>
        <sz val="11"/>
        <color rgb="FF000000"/>
        <rFont val="Calibri"/>
        <family val="2"/>
        <scheme val="minor"/>
      </rPr>
      <t xml:space="preserve"> and ID (employee number or the part of your CSUB email before the @ symbol). Don't use nicknames, it increases the chance that the wrong person will be paid or the claim will be put aside until we determine who it is.</t>
    </r>
  </si>
  <si>
    <t>Pickup Name &amp; email address:</t>
  </si>
  <si>
    <t>only fill in if you chose "pickup" handling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</si>
</sst>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 numFmtId="167" formatCode="00000"/>
    <numFmt numFmtId="168" formatCode="000000"/>
    <numFmt numFmtId="169" formatCode="0000"/>
  </numFmts>
  <fonts count="65"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b/>
      <sz val="9"/>
      <color theme="0"/>
      <name val="Roboto"/>
    </font>
    <font>
      <b/>
      <sz val="9"/>
      <color rgb="FF1B1B1B"/>
      <name val="Roboto"/>
    </font>
    <font>
      <sz val="11"/>
      <color rgb="FF000000"/>
      <name val="Calibri"/>
      <family val="2"/>
      <scheme val="minor"/>
    </font>
    <font>
      <sz val="11"/>
      <name val="Calibri"/>
      <family val="2"/>
      <scheme val="minor"/>
    </font>
    <font>
      <i/>
      <sz val="11"/>
      <name val="Calibri"/>
      <family val="2"/>
      <scheme val="minor"/>
    </font>
    <font>
      <b/>
      <sz val="10"/>
      <color theme="1"/>
      <name val="Roboto"/>
    </font>
    <font>
      <b/>
      <i/>
      <sz val="11"/>
      <color theme="1"/>
      <name val="Calibri"/>
      <family val="2"/>
      <scheme val="minor"/>
    </font>
    <font>
      <b/>
      <sz val="12"/>
      <name val="Calibri"/>
      <family val="2"/>
      <scheme val="minor"/>
    </font>
    <font>
      <b/>
      <sz val="11"/>
      <name val="Calibri"/>
      <family val="2"/>
      <scheme val="minor"/>
    </font>
    <font>
      <sz val="9"/>
      <color rgb="FF1B1B1B"/>
      <name val="Roboto"/>
    </font>
    <font>
      <b/>
      <sz val="10"/>
      <color rgb="FF1B1B1B"/>
      <name val="Roboto"/>
    </font>
    <font>
      <sz val="6"/>
      <color rgb="FF1B1B1B"/>
      <name val="Roboto"/>
    </font>
    <font>
      <i/>
      <sz val="10"/>
      <name val="Calibri"/>
      <family val="2"/>
      <scheme val="minor"/>
    </font>
    <font>
      <b/>
      <i/>
      <sz val="10"/>
      <name val="Calibri"/>
      <family val="2"/>
      <scheme val="minor"/>
    </font>
    <font>
      <i/>
      <u/>
      <sz val="10"/>
      <name val="Roboto"/>
    </font>
    <font>
      <b/>
      <sz val="12"/>
      <color rgb="FFFF0000"/>
      <name val="Calibri"/>
      <family val="2"/>
      <scheme val="minor"/>
    </font>
    <font>
      <b/>
      <u/>
      <sz val="11"/>
      <color rgb="FFFF0000"/>
      <name val="Calibri"/>
      <family val="2"/>
      <scheme val="minor"/>
    </font>
    <font>
      <b/>
      <sz val="14"/>
      <color rgb="FFFF0000"/>
      <name val="Roboto"/>
    </font>
    <font>
      <b/>
      <sz val="11"/>
      <color theme="1"/>
      <name val="Roboto"/>
    </font>
    <font>
      <b/>
      <sz val="12"/>
      <color theme="1"/>
      <name val="Roboto"/>
    </font>
    <font>
      <b/>
      <sz val="11"/>
      <color rgb="FFFF0000"/>
      <name val="Calibri"/>
      <family val="2"/>
      <scheme val="minor"/>
    </font>
    <font>
      <b/>
      <i/>
      <sz val="11"/>
      <color rgb="FFFF0000"/>
      <name val="Calibri"/>
      <family val="2"/>
      <scheme val="minor"/>
    </font>
    <font>
      <sz val="9"/>
      <color theme="1"/>
      <name val="Roboto"/>
    </font>
    <font>
      <b/>
      <sz val="9"/>
      <color theme="1"/>
      <name val="Roboto"/>
    </font>
    <font>
      <sz val="10"/>
      <color theme="1"/>
      <name val="Calibri"/>
      <family val="2"/>
      <scheme val="minor"/>
    </font>
    <font>
      <b/>
      <sz val="10"/>
      <color rgb="FFFF0000"/>
      <name val="Roboto"/>
    </font>
    <font>
      <b/>
      <u/>
      <sz val="10"/>
      <color rgb="FFFF0000"/>
      <name val="Roboto"/>
    </font>
    <font>
      <b/>
      <i/>
      <sz val="10"/>
      <color rgb="FFFF0000"/>
      <name val="Roboto"/>
    </font>
    <font>
      <b/>
      <i/>
      <sz val="9"/>
      <color rgb="FFFF0000"/>
      <name val="Roboto"/>
    </font>
    <font>
      <b/>
      <sz val="10"/>
      <name val="Roboto"/>
    </font>
    <font>
      <b/>
      <sz val="11"/>
      <color rgb="FF000000"/>
      <name val="Calibri"/>
      <family val="2"/>
      <scheme val="minor"/>
    </font>
    <font>
      <b/>
      <u/>
      <sz val="11"/>
      <color rgb="FF000000"/>
      <name val="Calibri"/>
      <family val="2"/>
      <scheme val="minor"/>
    </font>
    <font>
      <b/>
      <i/>
      <sz val="12"/>
      <color rgb="FFFF0000"/>
      <name val="Calibri"/>
      <family val="2"/>
      <scheme val="minor"/>
    </font>
    <font>
      <b/>
      <sz val="16"/>
      <color theme="1"/>
      <name val="Calibri"/>
      <family val="2"/>
      <scheme val="minor"/>
    </font>
    <font>
      <sz val="11"/>
      <color theme="1"/>
      <name val="Roboto"/>
    </font>
    <font>
      <i/>
      <sz val="12"/>
      <color rgb="FFFF0000"/>
      <name val="Calibri"/>
      <family val="2"/>
      <scheme val="minor"/>
    </font>
    <font>
      <b/>
      <i/>
      <u/>
      <sz val="12"/>
      <color rgb="FFFF0000"/>
      <name val="Calibri"/>
      <family val="2"/>
      <scheme val="minor"/>
    </font>
    <font>
      <i/>
      <sz val="11"/>
      <color theme="1"/>
      <name val="Roboto"/>
    </font>
    <font>
      <i/>
      <sz val="11"/>
      <name val="Roboto"/>
    </font>
    <font>
      <b/>
      <sz val="11"/>
      <name val="Roboto"/>
    </font>
    <font>
      <b/>
      <i/>
      <sz val="11"/>
      <color theme="1"/>
      <name val="Roboto"/>
    </font>
    <font>
      <b/>
      <sz val="11"/>
      <color rgb="FFFF0000"/>
      <name val="Roboto"/>
    </font>
    <font>
      <i/>
      <sz val="11"/>
      <color rgb="FFFF0000"/>
      <name val="Roboto"/>
    </font>
    <font>
      <b/>
      <i/>
      <sz val="11"/>
      <color rgb="FFFF0000"/>
      <name val="Roboto"/>
    </font>
    <font>
      <b/>
      <i/>
      <u/>
      <sz val="11"/>
      <color rgb="FFFF0000"/>
      <name val="Roboto"/>
    </font>
    <font>
      <b/>
      <i/>
      <sz val="10"/>
      <name val="Roboto"/>
    </font>
    <font>
      <b/>
      <u/>
      <sz val="12"/>
      <color theme="1"/>
      <name val="Calibri"/>
      <family val="2"/>
      <scheme val="minor"/>
    </font>
    <font>
      <b/>
      <u/>
      <sz val="14"/>
      <color theme="1"/>
      <name val="Calibri"/>
      <family val="2"/>
      <scheme val="minor"/>
    </font>
  </fonts>
  <fills count="21">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9" tint="0.79998168889431442"/>
        <bgColor rgb="FF000000"/>
      </patternFill>
    </fill>
    <fill>
      <patternFill patternType="solid">
        <fgColor rgb="FFDDEBF7"/>
        <bgColor indexed="64"/>
      </patternFill>
    </fill>
    <fill>
      <patternFill patternType="solid">
        <fgColor theme="5" tint="0.59999389629810485"/>
        <bgColor indexed="64"/>
      </patternFill>
    </fill>
    <fill>
      <patternFill patternType="solid">
        <fgColor theme="6"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rgb="FF1B1B1B"/>
      </right>
      <top style="thin">
        <color rgb="FF1B1B1B"/>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cellStyleXfs>
  <cellXfs count="246">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2" xfId="0" applyBorder="1"/>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0" fontId="14" fillId="7" borderId="1" xfId="0" applyFont="1" applyFill="1" applyBorder="1" applyProtection="1">
      <protection locked="0"/>
    </xf>
    <xf numFmtId="0" fontId="14"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0" xfId="2" quotePrefix="1" applyFont="1"/>
    <xf numFmtId="0" fontId="5" fillId="0" borderId="0" xfId="0" applyFont="1" applyAlignment="1">
      <alignment horizontal="left" wrapText="1"/>
    </xf>
    <xf numFmtId="0" fontId="16" fillId="0" borderId="0" xfId="2" applyFont="1" applyAlignment="1">
      <alignment horizontal="left"/>
    </xf>
    <xf numFmtId="0" fontId="13" fillId="0" borderId="0" xfId="0" applyFont="1" applyAlignment="1">
      <alignment horizontal="left" vertical="top" wrapText="1"/>
    </xf>
    <xf numFmtId="0" fontId="2" fillId="6" borderId="19" xfId="0" applyFont="1" applyFill="1" applyBorder="1" applyAlignment="1">
      <alignment vertical="center" wrapText="1"/>
    </xf>
    <xf numFmtId="0" fontId="18" fillId="6" borderId="16" xfId="0" applyFont="1" applyFill="1" applyBorder="1" applyAlignment="1">
      <alignment vertical="center" wrapText="1"/>
    </xf>
    <xf numFmtId="0" fontId="18" fillId="6" borderId="13" xfId="0" applyFont="1" applyFill="1" applyBorder="1" applyAlignment="1">
      <alignment vertical="center" wrapText="1"/>
    </xf>
    <xf numFmtId="0" fontId="18" fillId="6" borderId="1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7" fillId="0" borderId="0" xfId="2" applyAlignment="1">
      <alignment wrapText="1"/>
    </xf>
    <xf numFmtId="0" fontId="13" fillId="0" borderId="0" xfId="0" applyFont="1" applyAlignment="1">
      <alignment vertical="top" wrapText="1"/>
    </xf>
    <xf numFmtId="0" fontId="20" fillId="0" borderId="0" xfId="0" applyFont="1" applyAlignment="1">
      <alignment vertical="top"/>
    </xf>
    <xf numFmtId="8" fontId="3" fillId="5" borderId="1" xfId="0" applyNumberFormat="1" applyFont="1" applyFill="1" applyBorder="1" applyAlignment="1" applyProtection="1">
      <alignment vertical="center" wrapText="1"/>
      <protection locked="0"/>
    </xf>
    <xf numFmtId="0" fontId="21"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15" fillId="9" borderId="1" xfId="2" applyFont="1" applyFill="1" applyBorder="1" applyAlignment="1">
      <alignment vertical="top" wrapText="1"/>
    </xf>
    <xf numFmtId="0" fontId="15" fillId="10" borderId="1" xfId="2" applyFont="1" applyFill="1" applyBorder="1" applyAlignment="1">
      <alignment vertical="top" wrapText="1"/>
    </xf>
    <xf numFmtId="8" fontId="24" fillId="11" borderId="0" xfId="0" applyNumberFormat="1" applyFont="1" applyFill="1" applyAlignment="1">
      <alignment vertical="center" wrapText="1"/>
    </xf>
    <xf numFmtId="0" fontId="20" fillId="11" borderId="0" xfId="0" applyFont="1" applyFill="1"/>
    <xf numFmtId="0" fontId="25" fillId="11" borderId="0" xfId="0" applyFont="1" applyFill="1" applyAlignment="1">
      <alignment horizontal="right" vertical="center"/>
    </xf>
    <xf numFmtId="166" fontId="3" fillId="7" borderId="1" xfId="0" applyNumberFormat="1" applyFont="1" applyFill="1" applyBorder="1" applyAlignment="1" applyProtection="1">
      <alignment vertical="center" wrapText="1"/>
      <protection locked="0"/>
    </xf>
    <xf numFmtId="43" fontId="3" fillId="7" borderId="1" xfId="3" applyFont="1" applyFill="1" applyBorder="1" applyAlignment="1" applyProtection="1">
      <alignment vertical="center" wrapText="1"/>
      <protection locked="0"/>
    </xf>
    <xf numFmtId="40" fontId="17" fillId="8" borderId="14" xfId="0" applyNumberFormat="1" applyFont="1" applyFill="1" applyBorder="1" applyAlignment="1">
      <alignment horizontal="right" vertical="center" wrapText="1"/>
    </xf>
    <xf numFmtId="40" fontId="17" fillId="8" borderId="15" xfId="0" applyNumberFormat="1" applyFont="1" applyFill="1" applyBorder="1" applyAlignment="1">
      <alignment horizontal="right" vertical="center" wrapText="1"/>
    </xf>
    <xf numFmtId="0" fontId="18" fillId="6" borderId="13" xfId="0" applyFont="1" applyFill="1" applyBorder="1" applyAlignment="1">
      <alignment horizontal="right" vertical="center" wrapText="1"/>
    </xf>
    <xf numFmtId="40" fontId="17" fillId="8" borderId="28" xfId="0" applyNumberFormat="1" applyFont="1" applyFill="1" applyBorder="1" applyAlignment="1">
      <alignment horizontal="right" vertical="center" wrapText="1"/>
    </xf>
    <xf numFmtId="0" fontId="18" fillId="6" borderId="16" xfId="0" applyFont="1" applyFill="1" applyBorder="1" applyAlignment="1">
      <alignment horizontal="center" vertical="center" wrapText="1"/>
    </xf>
    <xf numFmtId="0" fontId="4" fillId="4" borderId="24" xfId="0" applyFont="1" applyFill="1" applyBorder="1"/>
    <xf numFmtId="0" fontId="18" fillId="6" borderId="32"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1" fontId="3" fillId="7" borderId="19" xfId="0" applyNumberFormat="1" applyFont="1" applyFill="1" applyBorder="1" applyAlignment="1" applyProtection="1">
      <alignment vertical="center" wrapText="1"/>
      <protection locked="0"/>
    </xf>
    <xf numFmtId="8" fontId="3" fillId="5" borderId="18" xfId="0" applyNumberFormat="1" applyFont="1" applyFill="1" applyBorder="1" applyAlignment="1">
      <alignment vertical="center" wrapText="1"/>
    </xf>
    <xf numFmtId="1" fontId="3" fillId="7" borderId="37" xfId="0" applyNumberFormat="1" applyFont="1" applyFill="1" applyBorder="1" applyAlignment="1" applyProtection="1">
      <alignment vertical="center" wrapText="1"/>
      <protection locked="0"/>
    </xf>
    <xf numFmtId="1" fontId="3" fillId="7" borderId="38" xfId="0" applyNumberFormat="1" applyFont="1" applyFill="1" applyBorder="1" applyAlignment="1" applyProtection="1">
      <alignment vertical="center" wrapText="1"/>
      <protection locked="0"/>
    </xf>
    <xf numFmtId="1" fontId="3" fillId="7" borderId="27" xfId="0" applyNumberFormat="1" applyFont="1" applyFill="1" applyBorder="1" applyAlignment="1" applyProtection="1">
      <alignment vertical="center" wrapText="1"/>
      <protection locked="0"/>
    </xf>
    <xf numFmtId="1" fontId="3" fillId="7" borderId="35" xfId="0" applyNumberFormat="1" applyFont="1" applyFill="1" applyBorder="1" applyAlignment="1" applyProtection="1">
      <alignment vertical="center" wrapText="1"/>
      <protection locked="0"/>
    </xf>
    <xf numFmtId="1" fontId="3" fillId="7" borderId="36" xfId="0" applyNumberFormat="1" applyFont="1" applyFill="1" applyBorder="1" applyAlignment="1" applyProtection="1">
      <alignment vertical="center" wrapText="1"/>
      <protection locked="0"/>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lignment horizontal="center" wrapText="1"/>
    </xf>
    <xf numFmtId="0" fontId="5" fillId="0" borderId="37" xfId="0" applyFont="1" applyBorder="1" applyAlignment="1">
      <alignment horizontal="right" vertical="center"/>
    </xf>
    <xf numFmtId="0" fontId="27" fillId="13" borderId="37" xfId="0" applyFont="1" applyFill="1" applyBorder="1" applyAlignment="1">
      <alignment horizontal="center" vertical="center" wrapText="1"/>
    </xf>
    <xf numFmtId="0" fontId="27" fillId="13" borderId="1" xfId="0" applyFont="1" applyFill="1" applyBorder="1" applyAlignment="1">
      <alignment horizontal="center" vertical="center" wrapText="1"/>
    </xf>
    <xf numFmtId="167" fontId="39" fillId="0" borderId="37" xfId="0" applyNumberFormat="1" applyFont="1" applyBorder="1" applyAlignment="1" applyProtection="1">
      <alignment horizontal="center" vertical="center"/>
      <protection locked="0"/>
    </xf>
    <xf numFmtId="168" fontId="39" fillId="0" borderId="1" xfId="0" applyNumberFormat="1" applyFont="1" applyBorder="1" applyAlignment="1" applyProtection="1">
      <alignment horizontal="center" vertical="center"/>
      <protection locked="0"/>
    </xf>
    <xf numFmtId="168" fontId="39" fillId="16" borderId="1" xfId="0" applyNumberFormat="1" applyFont="1" applyFill="1" applyBorder="1" applyAlignment="1" applyProtection="1">
      <alignment horizontal="center" vertical="center"/>
      <protection locked="0"/>
    </xf>
    <xf numFmtId="169" fontId="39" fillId="0" borderId="1" xfId="0" applyNumberFormat="1" applyFont="1" applyBorder="1" applyAlignment="1" applyProtection="1">
      <alignment horizontal="center" vertical="center"/>
      <protection locked="0"/>
    </xf>
    <xf numFmtId="167" fontId="39" fillId="0" borderId="1" xfId="0" applyNumberFormat="1" applyFont="1" applyBorder="1" applyAlignment="1" applyProtection="1">
      <alignment horizontal="center" vertical="center"/>
      <protection locked="0"/>
    </xf>
    <xf numFmtId="8" fontId="26" fillId="17" borderId="37" xfId="0" applyNumberFormat="1" applyFont="1" applyFill="1" applyBorder="1" applyAlignment="1" applyProtection="1">
      <alignment vertical="center" wrapText="1"/>
      <protection locked="0"/>
    </xf>
    <xf numFmtId="168" fontId="39" fillId="18" borderId="1" xfId="0" applyNumberFormat="1" applyFont="1" applyFill="1" applyBorder="1" applyAlignment="1" applyProtection="1">
      <alignment horizontal="center" vertical="center"/>
      <protection locked="0"/>
    </xf>
    <xf numFmtId="167" fontId="39" fillId="0" borderId="27" xfId="0" applyNumberFormat="1" applyFont="1" applyBorder="1" applyAlignment="1" applyProtection="1">
      <alignment horizontal="center" vertical="center"/>
      <protection locked="0"/>
    </xf>
    <xf numFmtId="168" fontId="39" fillId="0" borderId="35" xfId="0" applyNumberFormat="1" applyFont="1" applyBorder="1" applyAlignment="1" applyProtection="1">
      <alignment horizontal="center" vertical="center"/>
      <protection locked="0"/>
    </xf>
    <xf numFmtId="168" fontId="39" fillId="16" borderId="35" xfId="0" applyNumberFormat="1" applyFont="1" applyFill="1" applyBorder="1" applyAlignment="1" applyProtection="1">
      <alignment horizontal="center" vertical="center"/>
      <protection locked="0"/>
    </xf>
    <xf numFmtId="169" fontId="39" fillId="0" borderId="35" xfId="0" applyNumberFormat="1" applyFont="1" applyBorder="1" applyAlignment="1" applyProtection="1">
      <alignment horizontal="center" vertical="center"/>
      <protection locked="0"/>
    </xf>
    <xf numFmtId="167" fontId="39" fillId="0" borderId="35" xfId="0" applyNumberFormat="1" applyFont="1" applyBorder="1" applyAlignment="1" applyProtection="1">
      <alignment horizontal="center" vertical="center"/>
      <protection locked="0"/>
    </xf>
    <xf numFmtId="0" fontId="4" fillId="0" borderId="56" xfId="0" applyFont="1" applyBorder="1" applyAlignment="1">
      <alignment horizontal="center"/>
    </xf>
    <xf numFmtId="165" fontId="4" fillId="0" borderId="47" xfId="0" applyNumberFormat="1" applyFont="1" applyBorder="1"/>
    <xf numFmtId="0" fontId="41" fillId="0" borderId="0" xfId="0" applyFont="1"/>
    <xf numFmtId="0" fontId="35" fillId="0" borderId="53" xfId="0" applyFont="1" applyBorder="1" applyAlignment="1">
      <alignment horizontal="right"/>
    </xf>
    <xf numFmtId="44" fontId="40" fillId="0" borderId="48" xfId="0" applyNumberFormat="1" applyFont="1" applyBorder="1"/>
    <xf numFmtId="0" fontId="42" fillId="0" borderId="0" xfId="0" applyFont="1"/>
    <xf numFmtId="43" fontId="45" fillId="19" borderId="57" xfId="3" applyFont="1" applyFill="1" applyBorder="1"/>
    <xf numFmtId="43" fontId="26" fillId="17" borderId="1" xfId="3" applyFont="1" applyFill="1" applyBorder="1" applyAlignment="1" applyProtection="1">
      <alignment horizontal="right" vertical="center" wrapText="1"/>
      <protection locked="0"/>
    </xf>
    <xf numFmtId="43" fontId="39" fillId="0" borderId="38" xfId="3" applyFont="1" applyBorder="1" applyAlignment="1" applyProtection="1">
      <alignment horizontal="right" vertical="center"/>
      <protection locked="0"/>
    </xf>
    <xf numFmtId="43" fontId="39" fillId="0" borderId="36" xfId="3" applyFont="1" applyBorder="1" applyAlignment="1" applyProtection="1">
      <alignment horizontal="right" vertical="center"/>
      <protection locked="0"/>
    </xf>
    <xf numFmtId="0" fontId="22" fillId="18" borderId="37" xfId="0" applyFont="1" applyFill="1" applyBorder="1" applyAlignment="1">
      <alignment horizontal="center"/>
    </xf>
    <xf numFmtId="0" fontId="22" fillId="18" borderId="1" xfId="0" applyFont="1" applyFill="1" applyBorder="1" applyAlignment="1">
      <alignment horizontal="center"/>
    </xf>
    <xf numFmtId="0" fontId="22" fillId="18" borderId="38" xfId="0" applyFont="1" applyFill="1" applyBorder="1" applyAlignment="1">
      <alignment horizontal="right"/>
    </xf>
    <xf numFmtId="8" fontId="46" fillId="12" borderId="25" xfId="0" applyNumberFormat="1" applyFont="1" applyFill="1" applyBorder="1" applyAlignment="1">
      <alignment horizontal="right" vertical="center" wrapText="1"/>
    </xf>
    <xf numFmtId="0" fontId="27" fillId="12" borderId="26" xfId="0" applyFont="1" applyFill="1" applyBorder="1" applyAlignment="1">
      <alignment horizontal="right" vertical="center" wrapText="1"/>
    </xf>
    <xf numFmtId="8" fontId="27" fillId="4" borderId="17" xfId="0" applyNumberFormat="1" applyFont="1" applyFill="1" applyBorder="1" applyAlignment="1">
      <alignment horizontal="right" vertical="center" wrapText="1"/>
    </xf>
    <xf numFmtId="8" fontId="27" fillId="4" borderId="19" xfId="0" applyNumberFormat="1" applyFont="1" applyFill="1" applyBorder="1" applyAlignment="1">
      <alignment horizontal="right" vertical="center" wrapText="1"/>
    </xf>
    <xf numFmtId="0" fontId="20" fillId="0" borderId="0" xfId="0" applyFont="1"/>
    <xf numFmtId="0" fontId="14" fillId="6" borderId="1" xfId="0" applyFont="1" applyFill="1" applyBorder="1" applyAlignment="1">
      <alignment vertical="top" wrapText="1"/>
    </xf>
    <xf numFmtId="0" fontId="19" fillId="0" borderId="0" xfId="0" applyFont="1"/>
    <xf numFmtId="0" fontId="19" fillId="0" borderId="1" xfId="0" applyFont="1" applyBorder="1" applyAlignment="1">
      <alignment vertical="top" wrapText="1"/>
    </xf>
    <xf numFmtId="0" fontId="7" fillId="0" borderId="1" xfId="2" applyBorder="1" applyAlignment="1">
      <alignment vertical="top" wrapText="1"/>
    </xf>
    <xf numFmtId="0" fontId="7" fillId="0" borderId="1" xfId="2" applyFill="1" applyBorder="1" applyAlignment="1">
      <alignment vertical="top" wrapText="1"/>
    </xf>
    <xf numFmtId="0" fontId="7" fillId="0" borderId="1" xfId="2" applyBorder="1" applyAlignment="1">
      <alignment wrapText="1"/>
    </xf>
    <xf numFmtId="0" fontId="19" fillId="0" borderId="1" xfId="0" applyFont="1" applyBorder="1" applyAlignment="1">
      <alignment wrapText="1"/>
    </xf>
    <xf numFmtId="0" fontId="47" fillId="0" borderId="1" xfId="0" applyFont="1" applyBorder="1" applyAlignment="1">
      <alignment wrapText="1"/>
    </xf>
    <xf numFmtId="0" fontId="19" fillId="0" borderId="12" xfId="0" applyFont="1" applyBorder="1" applyAlignment="1">
      <alignment wrapText="1"/>
    </xf>
    <xf numFmtId="0" fontId="19" fillId="0" borderId="58" xfId="0" applyFont="1" applyBorder="1" applyAlignment="1">
      <alignment wrapText="1"/>
    </xf>
    <xf numFmtId="0" fontId="19" fillId="0" borderId="13" xfId="0" applyFont="1" applyBorder="1" applyAlignment="1">
      <alignment wrapText="1"/>
    </xf>
    <xf numFmtId="0" fontId="0" fillId="7" borderId="1" xfId="0" applyFill="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20" fillId="7" borderId="1" xfId="0" applyFont="1" applyFill="1" applyBorder="1" applyAlignment="1" applyProtection="1">
      <alignment horizontal="left" vertical="center" wrapText="1"/>
      <protection locked="0"/>
    </xf>
    <xf numFmtId="0" fontId="0" fillId="7" borderId="35" xfId="0" applyFill="1" applyBorder="1" applyAlignment="1" applyProtection="1">
      <alignment horizontal="left" vertical="center" wrapText="1"/>
      <protection locked="0"/>
    </xf>
    <xf numFmtId="0" fontId="20" fillId="7" borderId="36" xfId="0" applyFont="1" applyFill="1" applyBorder="1" applyAlignment="1" applyProtection="1">
      <alignment horizontal="left" vertical="center"/>
      <protection locked="0"/>
    </xf>
    <xf numFmtId="0" fontId="20" fillId="7" borderId="36" xfId="0" applyFont="1" applyFill="1" applyBorder="1" applyAlignment="1" applyProtection="1">
      <alignment horizontal="left" vertical="center" wrapText="1"/>
      <protection locked="0"/>
    </xf>
    <xf numFmtId="0" fontId="0" fillId="7" borderId="38" xfId="0" applyFill="1" applyBorder="1" applyAlignment="1" applyProtection="1">
      <alignment horizontal="left" vertical="center" wrapText="1"/>
      <protection locked="0"/>
    </xf>
    <xf numFmtId="0" fontId="0" fillId="7" borderId="38" xfId="0" applyFill="1" applyBorder="1" applyAlignment="1" applyProtection="1">
      <alignment horizontal="left" vertical="center"/>
      <protection locked="0"/>
    </xf>
    <xf numFmtId="0" fontId="23" fillId="10" borderId="0" xfId="0" applyFont="1" applyFill="1" applyAlignment="1">
      <alignment horizontal="center" vertical="center"/>
    </xf>
    <xf numFmtId="0" fontId="5" fillId="0" borderId="0" xfId="0" applyFont="1" applyAlignment="1">
      <alignment horizontal="right"/>
    </xf>
    <xf numFmtId="0" fontId="28" fillId="7" borderId="18" xfId="0" applyFont="1" applyFill="1" applyBorder="1" applyAlignment="1" applyProtection="1">
      <alignment vertical="center"/>
      <protection locked="0"/>
    </xf>
    <xf numFmtId="8" fontId="28" fillId="7" borderId="18" xfId="0" applyNumberFormat="1" applyFont="1" applyFill="1" applyBorder="1" applyAlignment="1" applyProtection="1">
      <alignment vertical="center"/>
      <protection locked="0"/>
    </xf>
    <xf numFmtId="0" fontId="4" fillId="14" borderId="37" xfId="0" applyFont="1" applyFill="1" applyBorder="1" applyAlignment="1">
      <alignment horizontal="right" vertical="center"/>
    </xf>
    <xf numFmtId="0" fontId="25" fillId="0" borderId="37" xfId="0" applyFont="1" applyBorder="1" applyAlignment="1">
      <alignment horizontal="right" vertical="center"/>
    </xf>
    <xf numFmtId="0" fontId="24" fillId="0" borderId="27" xfId="0" applyFont="1" applyBorder="1" applyAlignment="1">
      <alignment horizontal="right" vertical="center"/>
    </xf>
    <xf numFmtId="0" fontId="5" fillId="0" borderId="37" xfId="0" applyFont="1" applyBorder="1" applyAlignment="1">
      <alignment horizontal="right" vertical="center" wrapText="1"/>
    </xf>
    <xf numFmtId="0" fontId="20" fillId="7" borderId="38" xfId="0" applyFont="1" applyFill="1" applyBorder="1" applyAlignment="1" applyProtection="1">
      <alignment horizontal="left" vertical="center"/>
      <protection locked="0"/>
    </xf>
    <xf numFmtId="0" fontId="11" fillId="0" borderId="27" xfId="2" applyFont="1" applyBorder="1" applyAlignment="1">
      <alignment horizontal="right" vertical="center"/>
    </xf>
    <xf numFmtId="0" fontId="5" fillId="0" borderId="0" xfId="0" applyFont="1" applyAlignment="1">
      <alignment horizontal="right" vertical="center"/>
    </xf>
    <xf numFmtId="0" fontId="0" fillId="7" borderId="1" xfId="0" applyFill="1" applyBorder="1" applyAlignment="1" applyProtection="1">
      <alignment horizontal="left" vertical="center"/>
      <protection locked="0"/>
    </xf>
    <xf numFmtId="0" fontId="14" fillId="7" borderId="1" xfId="0" applyFont="1" applyFill="1" applyBorder="1" applyAlignment="1" applyProtection="1">
      <alignment horizontal="left" vertical="center" wrapText="1"/>
      <protection locked="0"/>
    </xf>
    <xf numFmtId="14" fontId="14" fillId="7" borderId="1" xfId="0" applyNumberFormat="1" applyFont="1" applyFill="1" applyBorder="1" applyAlignment="1" applyProtection="1">
      <alignment horizontal="left" vertical="center" wrapText="1"/>
      <protection locked="0"/>
    </xf>
    <xf numFmtId="43" fontId="3" fillId="7" borderId="12" xfId="3" applyFont="1" applyFill="1" applyBorder="1" applyAlignment="1" applyProtection="1">
      <alignment vertical="center" wrapText="1"/>
      <protection locked="0"/>
    </xf>
    <xf numFmtId="1" fontId="3" fillId="7" borderId="12" xfId="0" applyNumberFormat="1" applyFont="1" applyFill="1" applyBorder="1" applyAlignment="1" applyProtection="1">
      <alignment vertical="center" wrapText="1"/>
      <protection locked="0"/>
    </xf>
    <xf numFmtId="8" fontId="3" fillId="5" borderId="12" xfId="0" applyNumberFormat="1" applyFont="1" applyFill="1" applyBorder="1" applyAlignment="1" applyProtection="1">
      <alignment vertical="center" wrapText="1"/>
      <protection locked="0"/>
    </xf>
    <xf numFmtId="8" fontId="3" fillId="5" borderId="12" xfId="0" applyNumberFormat="1" applyFont="1" applyFill="1" applyBorder="1" applyAlignment="1">
      <alignment vertical="center" wrapText="1"/>
    </xf>
    <xf numFmtId="8" fontId="27" fillId="4" borderId="22" xfId="0" applyNumberFormat="1" applyFont="1" applyFill="1" applyBorder="1" applyAlignment="1">
      <alignment horizontal="right" vertical="center" wrapText="1"/>
    </xf>
    <xf numFmtId="0" fontId="38" fillId="0" borderId="0" xfId="0" applyFont="1" applyAlignment="1">
      <alignment vertical="center"/>
    </xf>
    <xf numFmtId="0" fontId="52" fillId="0" borderId="0" xfId="0" quotePrefix="1" applyFont="1" applyAlignment="1">
      <alignment horizontal="right" vertical="top"/>
    </xf>
    <xf numFmtId="0" fontId="51" fillId="0" borderId="0" xfId="0" applyFont="1"/>
    <xf numFmtId="0" fontId="51" fillId="19" borderId="51" xfId="0" applyFont="1" applyFill="1" applyBorder="1"/>
    <xf numFmtId="0" fontId="51" fillId="19" borderId="40" xfId="0" applyFont="1" applyFill="1" applyBorder="1"/>
    <xf numFmtId="0" fontId="62" fillId="19" borderId="51" xfId="0" applyFont="1" applyFill="1" applyBorder="1" applyAlignment="1">
      <alignment horizontal="right"/>
    </xf>
    <xf numFmtId="0" fontId="5" fillId="0" borderId="0" xfId="0" applyFont="1" applyAlignment="1">
      <alignment horizontal="right" wrapText="1"/>
    </xf>
    <xf numFmtId="0" fontId="3" fillId="17" borderId="19" xfId="0" applyFont="1" applyFill="1" applyBorder="1" applyAlignment="1" applyProtection="1">
      <alignment horizontal="left" vertical="center" wrapText="1"/>
      <protection locked="0"/>
    </xf>
    <xf numFmtId="0" fontId="3" fillId="17" borderId="20" xfId="0" applyFont="1" applyFill="1" applyBorder="1" applyAlignment="1" applyProtection="1">
      <alignment horizontal="left" vertical="center" wrapText="1"/>
      <protection locked="0"/>
    </xf>
    <xf numFmtId="0" fontId="3" fillId="17" borderId="55" xfId="0" applyFont="1" applyFill="1" applyBorder="1" applyAlignment="1" applyProtection="1">
      <alignment horizontal="left" vertical="center" wrapText="1"/>
      <protection locked="0"/>
    </xf>
    <xf numFmtId="0" fontId="34" fillId="11" borderId="53" xfId="0" applyFont="1" applyFill="1" applyBorder="1" applyAlignment="1">
      <alignment horizontal="center"/>
    </xf>
    <xf numFmtId="0" fontId="34" fillId="11" borderId="49" xfId="0" applyFont="1" applyFill="1" applyBorder="1" applyAlignment="1">
      <alignment horizontal="center"/>
    </xf>
    <xf numFmtId="0" fontId="34" fillId="11" borderId="48" xfId="0" applyFont="1" applyFill="1" applyBorder="1" applyAlignment="1">
      <alignment horizontal="center"/>
    </xf>
    <xf numFmtId="0" fontId="14" fillId="0" borderId="59"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5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50" xfId="0" applyFont="1" applyBorder="1" applyAlignment="1" applyProtection="1">
      <alignment horizontal="left" vertical="top" wrapText="1"/>
      <protection locked="0"/>
    </xf>
    <xf numFmtId="0" fontId="14" fillId="0" borderId="56" xfId="0" applyFont="1" applyBorder="1" applyAlignment="1" applyProtection="1">
      <alignment horizontal="left" vertical="top" wrapText="1"/>
      <protection locked="0"/>
    </xf>
    <xf numFmtId="0" fontId="14" fillId="0" borderId="46"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22" fillId="18" borderId="40" xfId="0" applyFont="1" applyFill="1" applyBorder="1" applyAlignment="1">
      <alignment horizontal="center"/>
    </xf>
    <xf numFmtId="0" fontId="22" fillId="18" borderId="41" xfId="0" applyFont="1" applyFill="1" applyBorder="1" applyAlignment="1">
      <alignment horizont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6" fillId="18" borderId="29" xfId="0" applyFont="1" applyFill="1" applyBorder="1" applyAlignment="1">
      <alignment horizontal="center" vertical="center"/>
    </xf>
    <xf numFmtId="0" fontId="36" fillId="18" borderId="30" xfId="0" applyFont="1" applyFill="1" applyBorder="1" applyAlignment="1">
      <alignment horizontal="center" vertical="center"/>
    </xf>
    <xf numFmtId="0" fontId="36" fillId="18" borderId="31" xfId="0" applyFont="1" applyFill="1" applyBorder="1" applyAlignment="1">
      <alignment horizontal="center" vertical="center"/>
    </xf>
    <xf numFmtId="0" fontId="18" fillId="13" borderId="19" xfId="0" applyFont="1" applyFill="1" applyBorder="1" applyAlignment="1">
      <alignment horizontal="left" vertical="center" wrapText="1"/>
    </xf>
    <xf numFmtId="0" fontId="18" fillId="13" borderId="20" xfId="0" applyFont="1" applyFill="1" applyBorder="1" applyAlignment="1">
      <alignment horizontal="left" vertical="center" wrapText="1"/>
    </xf>
    <xf numFmtId="0" fontId="18" fillId="13" borderId="55" xfId="0" applyFont="1" applyFill="1" applyBorder="1" applyAlignment="1">
      <alignment horizontal="left" vertical="center" wrapText="1"/>
    </xf>
    <xf numFmtId="0" fontId="55" fillId="15" borderId="0" xfId="0" applyFont="1" applyFill="1" applyAlignment="1" applyProtection="1">
      <alignment horizontal="center"/>
      <protection locked="0"/>
    </xf>
    <xf numFmtId="0" fontId="55" fillId="15" borderId="50" xfId="0" applyFont="1" applyFill="1" applyBorder="1" applyAlignment="1" applyProtection="1">
      <alignment horizontal="center"/>
      <protection locked="0"/>
    </xf>
    <xf numFmtId="0" fontId="56" fillId="0" borderId="54" xfId="0" applyFont="1" applyBorder="1" applyAlignment="1">
      <alignment horizontal="right"/>
    </xf>
    <xf numFmtId="0" fontId="56" fillId="0" borderId="0" xfId="0" applyFont="1" applyAlignment="1">
      <alignment horizontal="right"/>
    </xf>
    <xf numFmtId="0" fontId="54" fillId="0" borderId="54" xfId="0" applyFont="1" applyBorder="1" applyAlignment="1">
      <alignment horizontal="center" vertical="center" wrapText="1"/>
    </xf>
    <xf numFmtId="0" fontId="54" fillId="0" borderId="0" xfId="0" applyFont="1" applyAlignment="1">
      <alignment horizontal="center" vertical="center" wrapText="1"/>
    </xf>
    <xf numFmtId="0" fontId="54" fillId="0" borderId="50" xfId="0" applyFont="1" applyBorder="1" applyAlignment="1">
      <alignment horizontal="center" vertical="center" wrapText="1"/>
    </xf>
    <xf numFmtId="0" fontId="29" fillId="13" borderId="0" xfId="0" applyFont="1" applyFill="1" applyAlignment="1">
      <alignment horizontal="center"/>
    </xf>
    <xf numFmtId="0" fontId="6" fillId="5" borderId="51"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1" xfId="0" applyFont="1" applyFill="1" applyBorder="1" applyAlignment="1">
      <alignment horizontal="center" vertical="center"/>
    </xf>
    <xf numFmtId="0" fontId="27" fillId="6" borderId="29" xfId="0" applyFont="1" applyFill="1" applyBorder="1" applyAlignment="1">
      <alignment horizontal="center" vertical="center" wrapText="1"/>
    </xf>
    <xf numFmtId="0" fontId="27" fillId="6" borderId="30" xfId="0" applyFont="1" applyFill="1" applyBorder="1" applyAlignment="1">
      <alignment horizontal="center" vertical="center" wrapText="1"/>
    </xf>
    <xf numFmtId="0" fontId="27" fillId="6" borderId="31" xfId="0" applyFont="1" applyFill="1" applyBorder="1" applyAlignment="1">
      <alignment horizontal="center" vertical="center" wrapText="1"/>
    </xf>
    <xf numFmtId="0" fontId="21" fillId="0" borderId="21" xfId="0" applyFont="1" applyBorder="1" applyAlignment="1">
      <alignment horizontal="left"/>
    </xf>
    <xf numFmtId="0" fontId="10" fillId="9" borderId="21" xfId="0" applyFont="1" applyFill="1" applyBorder="1" applyAlignment="1">
      <alignment horizontal="center" vertical="center"/>
    </xf>
    <xf numFmtId="0" fontId="4" fillId="4" borderId="20" xfId="0" applyFont="1" applyFill="1" applyBorder="1" applyAlignment="1">
      <alignment horizontal="center"/>
    </xf>
    <xf numFmtId="0" fontId="4" fillId="4" borderId="24" xfId="0" applyFont="1" applyFill="1" applyBorder="1" applyAlignment="1">
      <alignment horizontal="center"/>
    </xf>
    <xf numFmtId="0" fontId="4" fillId="0" borderId="24" xfId="0" applyFont="1" applyBorder="1" applyAlignment="1">
      <alignment horizontal="center" vertical="center"/>
    </xf>
    <xf numFmtId="0" fontId="4" fillId="0" borderId="39" xfId="0" applyFont="1" applyBorder="1" applyAlignment="1">
      <alignment horizontal="center" vertical="center"/>
    </xf>
    <xf numFmtId="0" fontId="23" fillId="14" borderId="0" xfId="0" applyFont="1" applyFill="1" applyAlignment="1">
      <alignment horizontal="center" vertical="center" wrapText="1"/>
    </xf>
    <xf numFmtId="0" fontId="23" fillId="14" borderId="50" xfId="0" applyFont="1" applyFill="1" applyBorder="1" applyAlignment="1">
      <alignment horizontal="center" vertical="center" wrapText="1"/>
    </xf>
    <xf numFmtId="0" fontId="50" fillId="0" borderId="0" xfId="0" applyFont="1" applyAlignment="1">
      <alignment horizontal="left" vertical="center"/>
    </xf>
    <xf numFmtId="0" fontId="49" fillId="0" borderId="0" xfId="0" applyFont="1" applyAlignment="1">
      <alignment horizontal="center" wrapText="1"/>
    </xf>
    <xf numFmtId="0" fontId="49" fillId="0" borderId="50" xfId="0" applyFont="1" applyBorder="1" applyAlignment="1">
      <alignment horizontal="center" wrapText="1"/>
    </xf>
    <xf numFmtId="0" fontId="14" fillId="7" borderId="1" xfId="0" applyFont="1" applyFill="1" applyBorder="1" applyAlignment="1" applyProtection="1">
      <alignment horizontal="left" vertical="top" wrapText="1"/>
      <protection locked="0"/>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22" fillId="20" borderId="29" xfId="0" applyFont="1" applyFill="1" applyBorder="1" applyAlignment="1">
      <alignment horizontal="center" vertical="center" wrapText="1"/>
    </xf>
    <xf numFmtId="0" fontId="22" fillId="20" borderId="30" xfId="0" applyFont="1" applyFill="1" applyBorder="1" applyAlignment="1">
      <alignment horizontal="center" vertical="center" wrapText="1"/>
    </xf>
    <xf numFmtId="0" fontId="22" fillId="20" borderId="31" xfId="0" applyFont="1" applyFill="1" applyBorder="1" applyAlignment="1">
      <alignment horizontal="center" vertical="center" wrapText="1"/>
    </xf>
    <xf numFmtId="0" fontId="54" fillId="0" borderId="53" xfId="0" applyFont="1" applyBorder="1" applyAlignment="1">
      <alignment vertical="center" wrapText="1"/>
    </xf>
    <xf numFmtId="0" fontId="14" fillId="7" borderId="46" xfId="0" applyFont="1" applyFill="1" applyBorder="1" applyAlignment="1" applyProtection="1">
      <alignment horizontal="left" vertical="top" wrapText="1"/>
      <protection locked="0"/>
    </xf>
    <xf numFmtId="0" fontId="34" fillId="11" borderId="54" xfId="0" applyFont="1" applyFill="1" applyBorder="1" applyAlignment="1">
      <alignment horizontal="center"/>
    </xf>
    <xf numFmtId="0" fontId="34" fillId="11" borderId="0" xfId="0" applyFont="1" applyFill="1" applyBorder="1" applyAlignment="1">
      <alignment horizontal="center"/>
    </xf>
    <xf numFmtId="0" fontId="34" fillId="11" borderId="50" xfId="0" applyFont="1" applyFill="1" applyBorder="1" applyAlignment="1">
      <alignment horizontal="center"/>
    </xf>
    <xf numFmtId="0" fontId="22" fillId="0" borderId="49" xfId="0" applyFont="1" applyBorder="1" applyAlignment="1">
      <alignment horizontal="right" vertical="center"/>
    </xf>
    <xf numFmtId="0" fontId="14" fillId="7" borderId="49" xfId="0" applyFont="1" applyFill="1" applyBorder="1" applyAlignment="1" applyProtection="1">
      <alignment horizontal="left" vertical="top" wrapText="1"/>
      <protection locked="0"/>
    </xf>
    <xf numFmtId="0" fontId="14" fillId="7" borderId="48" xfId="0" applyFont="1" applyFill="1" applyBorder="1" applyAlignment="1" applyProtection="1">
      <alignment horizontal="left" vertical="top" wrapText="1"/>
      <protection locked="0"/>
    </xf>
    <xf numFmtId="0" fontId="14" fillId="7" borderId="47" xfId="0" applyFont="1" applyFill="1" applyBorder="1" applyAlignment="1" applyProtection="1">
      <alignment horizontal="left" vertical="top" wrapText="1"/>
      <protection locked="0"/>
    </xf>
    <xf numFmtId="0" fontId="10" fillId="0" borderId="56" xfId="0" applyFont="1" applyBorder="1" applyAlignment="1">
      <alignment horizontal="right" wrapText="1"/>
    </xf>
    <xf numFmtId="0" fontId="10" fillId="0" borderId="46" xfId="0" applyFont="1" applyBorder="1" applyAlignment="1">
      <alignment horizontal="right" wrapText="1"/>
    </xf>
    <xf numFmtId="0" fontId="51" fillId="7" borderId="54" xfId="0" applyFont="1" applyFill="1" applyBorder="1" applyAlignment="1" applyProtection="1">
      <alignment horizontal="left" vertical="top" wrapText="1"/>
      <protection locked="0"/>
    </xf>
    <xf numFmtId="0" fontId="51" fillId="7" borderId="0" xfId="0" applyFont="1" applyFill="1" applyBorder="1" applyAlignment="1" applyProtection="1">
      <alignment horizontal="left" vertical="top" wrapText="1"/>
      <protection locked="0"/>
    </xf>
    <xf numFmtId="0" fontId="51" fillId="7" borderId="50" xfId="0" applyFont="1" applyFill="1" applyBorder="1" applyAlignment="1" applyProtection="1">
      <alignment horizontal="left" vertical="top" wrapText="1"/>
      <protection locked="0"/>
    </xf>
    <xf numFmtId="0" fontId="51" fillId="7" borderId="56" xfId="0" applyFont="1" applyFill="1" applyBorder="1" applyAlignment="1" applyProtection="1">
      <alignment horizontal="left" vertical="top" wrapText="1"/>
      <protection locked="0"/>
    </xf>
    <xf numFmtId="0" fontId="51" fillId="7" borderId="46" xfId="0" applyFont="1" applyFill="1" applyBorder="1" applyAlignment="1" applyProtection="1">
      <alignment horizontal="left" vertical="top" wrapText="1"/>
      <protection locked="0"/>
    </xf>
    <xf numFmtId="0" fontId="51" fillId="7" borderId="47" xfId="0" applyFont="1" applyFill="1" applyBorder="1" applyAlignment="1" applyProtection="1">
      <alignment horizontal="left" vertical="top" wrapText="1"/>
      <protection locked="0"/>
    </xf>
  </cellXfs>
  <cellStyles count="4">
    <cellStyle name="Comma" xfId="3" builtinId="3"/>
    <cellStyle name="Hyperlink" xfId="2" builtinId="8"/>
    <cellStyle name="Normal" xfId="0" builtinId="0"/>
    <cellStyle name="Percent" xfId="1" builtinId="5"/>
  </cellStyles>
  <dxfs count="60">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rgb="FF1B1B1B"/>
        <name val="Roboto"/>
        <scheme val="none"/>
      </font>
      <numFmt numFmtId="12" formatCode="&quot;$&quot;#,##0.00_);[Red]\(&quot;$&quot;#,##0.00\)"/>
      <fill>
        <patternFill patternType="solid">
          <fgColor indexed="64"/>
          <bgColor theme="0" tint="-0.249977111117893"/>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6" formatCode="#,##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rgb="FF1B1B1B"/>
        <name val="Roboto"/>
        <scheme val="none"/>
      </font>
      <numFmt numFmtId="12" formatCode="&quot;$&quot;#,##0.00_);[Red]\(&quot;$&quot;#,##0.00\)"/>
      <fill>
        <patternFill patternType="solid">
          <fgColor indexed="64"/>
          <bgColor rgb="FFFFF8E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8E5"/>
      <color rgb="FFDDEBF7"/>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490362</xdr:colOff>
      <xdr:row>9</xdr:row>
      <xdr:rowOff>48330</xdr:rowOff>
    </xdr:from>
    <xdr:to>
      <xdr:col>23</xdr:col>
      <xdr:colOff>814918</xdr:colOff>
      <xdr:row>9</xdr:row>
      <xdr:rowOff>507999</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7189612" y="3276247"/>
          <a:ext cx="8949973" cy="459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Enter the values into the yellow/tan fields. When available, select from the drop-down options. Enter all values in USD.</a:t>
          </a:r>
          <a:r>
            <a:rPr lang="en-US" sz="1000" b="1" baseline="0"/>
            <a:t>  For more details, refer to the Instructions tab.</a:t>
          </a:r>
          <a:endParaRPr lang="en-US" sz="1000" b="1"/>
        </a:p>
      </xdr:txBody>
    </xdr:sp>
    <xdr:clientData/>
  </xdr:twoCellAnchor>
  <xdr:twoCellAnchor editAs="oneCell">
    <xdr:from>
      <xdr:col>5</xdr:col>
      <xdr:colOff>909814</xdr:colOff>
      <xdr:row>8</xdr:row>
      <xdr:rowOff>21625</xdr:rowOff>
    </xdr:from>
    <xdr:to>
      <xdr:col>8</xdr:col>
      <xdr:colOff>97416</xdr:colOff>
      <xdr:row>9</xdr:row>
      <xdr:rowOff>284334</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93897" y="3016708"/>
          <a:ext cx="2002769" cy="495543"/>
        </a:xfrm>
        <a:prstGeom prst="rect">
          <a:avLst/>
        </a:prstGeom>
      </xdr:spPr>
    </xdr:pic>
    <xdr:clientData/>
  </xdr:twoCellAnchor>
  <xdr:twoCellAnchor editAs="oneCell">
    <xdr:from>
      <xdr:col>5</xdr:col>
      <xdr:colOff>1111249</xdr:colOff>
      <xdr:row>9</xdr:row>
      <xdr:rowOff>235634</xdr:rowOff>
    </xdr:from>
    <xdr:to>
      <xdr:col>8</xdr:col>
      <xdr:colOff>503608</xdr:colOff>
      <xdr:row>9</xdr:row>
      <xdr:rowOff>663221</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995332" y="3463551"/>
          <a:ext cx="2207526" cy="427587"/>
        </a:xfrm>
        <a:prstGeom prst="rect">
          <a:avLst/>
        </a:prstGeom>
      </xdr:spPr>
    </xdr:pic>
    <xdr:clientData/>
  </xdr:twoCellAnchor>
  <xdr:twoCellAnchor editAs="oneCell">
    <xdr:from>
      <xdr:col>5</xdr:col>
      <xdr:colOff>391584</xdr:colOff>
      <xdr:row>9</xdr:row>
      <xdr:rowOff>70548</xdr:rowOff>
    </xdr:from>
    <xdr:to>
      <xdr:col>5</xdr:col>
      <xdr:colOff>1001108</xdr:colOff>
      <xdr:row>9</xdr:row>
      <xdr:rowOff>679370</xdr:rowOff>
    </xdr:to>
    <xdr:pic>
      <xdr:nvPicPr>
        <xdr:cNvPr id="19" name="Picture 18">
          <a:hlinkClick xmlns:r="http://schemas.openxmlformats.org/officeDocument/2006/relationships" r:id="rId5"/>
          <a:extLst>
            <a:ext uri="{FF2B5EF4-FFF2-40B4-BE49-F238E27FC236}">
              <a16:creationId xmlns:a16="http://schemas.microsoft.com/office/drawing/2014/main" id="{60F4DA58-E1AD-B721-4D35-76BB2F909254}"/>
            </a:ext>
          </a:extLst>
        </xdr:cNvPr>
        <xdr:cNvPicPr>
          <a:picLocks noChangeAspect="1"/>
        </xdr:cNvPicPr>
      </xdr:nvPicPr>
      <xdr:blipFill>
        <a:blip xmlns:r="http://schemas.openxmlformats.org/officeDocument/2006/relationships" r:embed="rId6"/>
        <a:stretch>
          <a:fillRect/>
        </a:stretch>
      </xdr:blipFill>
      <xdr:spPr>
        <a:xfrm>
          <a:off x="4275667" y="3298465"/>
          <a:ext cx="609524" cy="608822"/>
        </a:xfrm>
        <a:prstGeom prst="rect">
          <a:avLst/>
        </a:prstGeom>
      </xdr:spPr>
    </xdr:pic>
    <xdr:clientData/>
  </xdr:twoCellAnchor>
  <xdr:twoCellAnchor editAs="oneCell">
    <xdr:from>
      <xdr:col>0</xdr:col>
      <xdr:colOff>211667</xdr:colOff>
      <xdr:row>1</xdr:row>
      <xdr:rowOff>31750</xdr:rowOff>
    </xdr:from>
    <xdr:to>
      <xdr:col>2</xdr:col>
      <xdr:colOff>10584</xdr:colOff>
      <xdr:row>4</xdr:row>
      <xdr:rowOff>91433</xdr:rowOff>
    </xdr:to>
    <xdr:pic>
      <xdr:nvPicPr>
        <xdr:cNvPr id="5" name="Picture 4">
          <a:extLst>
            <a:ext uri="{FF2B5EF4-FFF2-40B4-BE49-F238E27FC236}">
              <a16:creationId xmlns:a16="http://schemas.microsoft.com/office/drawing/2014/main" id="{93DA28A0-A585-CFBF-98C6-D15457432DF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1667" y="275167"/>
          <a:ext cx="1386417" cy="10227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5886451</xdr:colOff>
      <xdr:row>0</xdr:row>
      <xdr:rowOff>133350</xdr:rowOff>
    </xdr:from>
    <xdr:to>
      <xdr:col>1</xdr:col>
      <xdr:colOff>7981951</xdr:colOff>
      <xdr:row>2</xdr:row>
      <xdr:rowOff>193018</xdr:rowOff>
    </xdr:to>
    <xdr:pic>
      <xdr:nvPicPr>
        <xdr:cNvPr id="2" name="Picture 1">
          <a:extLst>
            <a:ext uri="{FF2B5EF4-FFF2-40B4-BE49-F238E27FC236}">
              <a16:creationId xmlns:a16="http://schemas.microsoft.com/office/drawing/2014/main" id="{4B44A231-C03B-4C43-A7EC-308191973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3151" y="133350"/>
          <a:ext cx="2095500" cy="5930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5:X30" totalsRowShown="0" headerRowDxfId="59" dataDxfId="57" headerRowBorderDxfId="58" tableBorderDxfId="56" totalsRowBorderDxfId="55">
  <tableColumns count="23">
    <tableColumn id="13" xr3:uid="{018D380F-D6BB-4E19-834A-51AD7DEF7918}" name="Location" dataDxfId="54"/>
    <tableColumn id="12" xr3:uid="{0CCF96E4-0949-4FD9-88EE-0495CC0B73F0}" name="Rate Type" dataDxfId="53"/>
    <tableColumn id="22" xr3:uid="{8AED8B5F-94CD-420D-978A-7817A5759562}" name="Notes (optional)" dataDxfId="52"/>
    <tableColumn id="18" xr3:uid="{F952657B-F131-49C3-B946-E845CC529F29}" name="D/I" dataDxfId="51">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0">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9"/>
    <tableColumn id="3" xr3:uid="{636CFAB8-333E-459E-AFE1-B9C9058EC0D8}" name="Personal Day?_x000a_Enter a &quot;1&quot;" dataDxfId="48">
      <calculatedColumnFormula>0</calculatedColumnFormula>
    </tableColumn>
    <tableColumn id="5" xr3:uid="{232DD9FC-1F80-415B-AB5D-1E35A192476C}" name="# Provided Breakfasts" dataDxfId="47">
      <calculatedColumnFormula>0</calculatedColumnFormula>
    </tableColumn>
    <tableColumn id="7" xr3:uid="{19F10837-F244-4B7E-B4D2-8A60B3F5768B}" name="# Provided Lunches" dataDxfId="46">
      <calculatedColumnFormula>0</calculatedColumnFormula>
    </tableColumn>
    <tableColumn id="9" xr3:uid="{33BDE186-C93E-460D-BC5B-46918D6344BB}" name="# Provided Dinners" dataDxfId="45">
      <calculatedColumnFormula>0</calculatedColumnFormula>
    </tableColumn>
    <tableColumn id="21" xr3:uid="{B28256F2-93E2-438F-A6B2-171F5D17A8AE}" name="M&amp;IE Total" dataDxfId="44">
      <calculatedColumnFormula>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3" dataCellStyle="Comma"/>
    <tableColumn id="16" xr3:uid="{7FD5D9A2-E553-4CFB-A2F5-D473F42A9BD2}" name="Lodging*" dataDxfId="42" dataCellStyle="Comma"/>
    <tableColumn id="11" xr3:uid="{54F08054-FBBE-47B7-B516-14A3304C486B}" name="Miles*" dataDxfId="41"/>
    <tableColumn id="14" xr3:uid="{15E74E2F-21D9-4D0B-A873-02677E505EBE}" name="Ground Transport*" dataDxfId="40" dataCellStyle="Comma"/>
    <tableColumn id="23" xr3:uid="{214C631E-27DA-4300-B334-D94DD2EDDD09}" name="Car Rental*" dataDxfId="39" dataCellStyle="Comma"/>
    <tableColumn id="20" xr3:uid="{817F2205-CF57-45FD-BFE5-54983262C97E}" name="Business Expense*" dataDxfId="38" dataCellStyle="Comma"/>
    <tableColumn id="19" xr3:uid="{7D54C5E4-2C80-47E2-83C9-55E6F22DBD44}" name="Full Amt" dataDxfId="37">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6">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5">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4">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3">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Trip Expenses" dataDxfId="32">
      <calculatedColumnFormula>IFERROR(SUM(L16:N16,P16:R16,(TblTrvlDetails[[#This Row],[Miles*]]*VLOOKUP("Car Mileage",TblTransport[#All],2,FALSE))),"")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7:D12" totalsRowShown="0" headerRowDxfId="31" dataDxfId="29" headerRowBorderDxfId="30" tableBorderDxfId="28">
  <tableColumns count="3">
    <tableColumn id="1" xr3:uid="{369570FD-1834-4FB8-9234-0E0D6C23D427}" name="Location (Only Enter Lodging Destinations)" dataDxfId="27"/>
    <tableColumn id="2" xr3:uid="{136AC6CE-68BB-484F-A9B8-6C1A0F421606}" name="Domestic Rates (GSA) or choose &quot;Int'l&quot; for int'l, AK, &amp; HI)" dataDxfId="26"/>
    <tableColumn id="4" xr3:uid="{06411064-9ACB-4BD4-9F2A-391D84E26978}" name="Alaska/Hawaii (DoD-Defense Travel)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counts_payable@csub.edu%20*" TargetMode="External"/><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42"/>
  <sheetViews>
    <sheetView tabSelected="1" zoomScale="90" zoomScaleNormal="90" workbookViewId="0">
      <selection activeCell="F15" sqref="F15"/>
    </sheetView>
  </sheetViews>
  <sheetFormatPr defaultRowHeight="15" x14ac:dyDescent="0.25"/>
  <cols>
    <col min="1" max="1" width="3.42578125" customWidth="1"/>
    <col min="2" max="2" width="20.28515625" customWidth="1"/>
    <col min="3" max="3" width="18.42578125" customWidth="1"/>
    <col min="4" max="4" width="19.28515625" customWidth="1"/>
    <col min="5" max="5" width="3.28515625" hidden="1" customWidth="1"/>
    <col min="6" max="6" width="17.42578125" customWidth="1"/>
    <col min="7" max="7" width="13.28515625" customWidth="1"/>
    <col min="8" max="8" width="11.42578125" customWidth="1"/>
    <col min="9" max="9" width="9.85546875" customWidth="1"/>
    <col min="10" max="10" width="9.28515625" customWidth="1"/>
    <col min="11" max="11" width="12.7109375" customWidth="1"/>
    <col min="12" max="12" width="14" customWidth="1"/>
    <col min="13" max="13" width="14.140625" customWidth="1"/>
    <col min="14" max="14" width="11.85546875" customWidth="1"/>
    <col min="15" max="15" width="13.85546875" customWidth="1"/>
    <col min="16" max="16" width="15.140625" customWidth="1"/>
    <col min="17" max="17" width="15.7109375" customWidth="1"/>
    <col min="18" max="18" width="12.85546875" customWidth="1"/>
    <col min="19" max="19" width="7.42578125" hidden="1" customWidth="1"/>
    <col min="20" max="20" width="6.28515625" hidden="1" customWidth="1"/>
    <col min="21" max="21" width="12.5703125" hidden="1" customWidth="1"/>
    <col min="22" max="22" width="9.42578125" hidden="1" customWidth="1"/>
    <col min="23" max="23" width="0" hidden="1" customWidth="1"/>
    <col min="24" max="24" width="12.5703125" customWidth="1"/>
    <col min="25" max="25" width="8.85546875" customWidth="1"/>
    <col min="26" max="26" width="8.140625" customWidth="1"/>
  </cols>
  <sheetData>
    <row r="1" spans="1:38" ht="19.5" customHeight="1" thickBot="1" x14ac:dyDescent="0.3">
      <c r="D1" s="219" t="s">
        <v>62</v>
      </c>
      <c r="E1" s="219"/>
      <c r="F1" s="219"/>
      <c r="G1" s="219"/>
      <c r="H1" s="219"/>
      <c r="I1" s="219"/>
    </row>
    <row r="2" spans="1:38" ht="18" customHeight="1" thickBot="1" x14ac:dyDescent="0.35">
      <c r="C2" s="2"/>
      <c r="D2" s="219"/>
      <c r="E2" s="219"/>
      <c r="F2" s="219"/>
      <c r="G2" s="219"/>
      <c r="H2" s="219"/>
      <c r="I2" s="219"/>
      <c r="K2" s="205" t="s">
        <v>77</v>
      </c>
      <c r="L2" s="206"/>
      <c r="M2" s="206"/>
      <c r="N2" s="206"/>
      <c r="O2" s="206"/>
      <c r="P2" s="206"/>
      <c r="Q2" s="206"/>
      <c r="R2" s="207"/>
      <c r="T2" s="1"/>
      <c r="U2" s="1"/>
      <c r="V2" s="1"/>
      <c r="W2" s="1"/>
      <c r="X2" s="1"/>
    </row>
    <row r="3" spans="1:38" ht="25.5" customHeight="1" x14ac:dyDescent="0.3">
      <c r="C3" s="2"/>
      <c r="D3" s="161" t="s">
        <v>148</v>
      </c>
      <c r="I3" s="217" t="s">
        <v>150</v>
      </c>
      <c r="J3" s="218"/>
      <c r="K3" s="87" t="s">
        <v>78</v>
      </c>
      <c r="L3" s="88" t="s">
        <v>79</v>
      </c>
      <c r="M3" s="88" t="s">
        <v>80</v>
      </c>
      <c r="N3" s="89" t="s">
        <v>56</v>
      </c>
      <c r="O3" s="87" t="s">
        <v>78</v>
      </c>
      <c r="P3" s="88" t="s">
        <v>79</v>
      </c>
      <c r="Q3" s="88" t="s">
        <v>80</v>
      </c>
      <c r="R3" s="89" t="s">
        <v>56</v>
      </c>
      <c r="T3" s="41"/>
      <c r="U3" s="40"/>
      <c r="V3" s="40"/>
      <c r="W3" s="40"/>
      <c r="X3" s="53"/>
    </row>
    <row r="4" spans="1:38" ht="31.5" customHeight="1" x14ac:dyDescent="0.25">
      <c r="C4" s="167" t="s">
        <v>154</v>
      </c>
      <c r="D4" s="222"/>
      <c r="E4" s="222"/>
      <c r="F4" s="222"/>
      <c r="G4" s="152" t="s">
        <v>70</v>
      </c>
      <c r="H4" s="153"/>
      <c r="I4" s="217"/>
      <c r="J4" s="218"/>
      <c r="K4" s="146" t="s">
        <v>81</v>
      </c>
      <c r="L4" s="134"/>
      <c r="M4" s="134"/>
      <c r="N4" s="140"/>
      <c r="O4" s="90" t="s">
        <v>82</v>
      </c>
      <c r="P4" s="134"/>
      <c r="Q4" s="134"/>
      <c r="R4" s="140"/>
      <c r="T4" s="28"/>
      <c r="U4" s="27"/>
      <c r="V4" s="27"/>
      <c r="W4" s="27"/>
      <c r="X4" s="53"/>
    </row>
    <row r="5" spans="1:38" ht="36" customHeight="1" x14ac:dyDescent="0.25">
      <c r="C5" s="143" t="s">
        <v>40</v>
      </c>
      <c r="D5" s="222"/>
      <c r="E5" s="222"/>
      <c r="F5" s="222"/>
      <c r="G5" s="152" t="s">
        <v>50</v>
      </c>
      <c r="H5" s="154"/>
      <c r="I5" s="217"/>
      <c r="J5" s="218"/>
      <c r="K5" s="90" t="s">
        <v>83</v>
      </c>
      <c r="L5" s="134"/>
      <c r="M5" s="134"/>
      <c r="N5" s="140"/>
      <c r="O5" s="90" t="s">
        <v>84</v>
      </c>
      <c r="P5" s="134"/>
      <c r="Q5" s="135"/>
      <c r="R5" s="140"/>
      <c r="T5" s="28"/>
      <c r="U5" s="27"/>
      <c r="V5" s="27"/>
      <c r="W5" s="27"/>
      <c r="X5" s="53"/>
      <c r="Y5" s="27"/>
      <c r="Z5" s="27"/>
      <c r="AA5" s="27"/>
      <c r="AB5" s="27"/>
      <c r="AC5" s="27"/>
      <c r="AD5" s="27"/>
      <c r="AE5" s="27"/>
      <c r="AF5" s="27"/>
      <c r="AG5" s="27"/>
      <c r="AH5" s="27"/>
      <c r="AI5" s="27"/>
      <c r="AJ5" s="27"/>
      <c r="AK5" s="27"/>
      <c r="AL5" s="27"/>
    </row>
    <row r="6" spans="1:38" ht="36" customHeight="1" x14ac:dyDescent="0.25">
      <c r="B6" s="212" t="s">
        <v>60</v>
      </c>
      <c r="C6" s="212"/>
      <c r="D6" s="142" t="s">
        <v>61</v>
      </c>
      <c r="G6" s="152" t="s">
        <v>8</v>
      </c>
      <c r="H6" s="155"/>
      <c r="I6" s="217"/>
      <c r="J6" s="218"/>
      <c r="K6" s="90" t="s">
        <v>85</v>
      </c>
      <c r="L6" s="134"/>
      <c r="M6" s="134"/>
      <c r="N6" s="140"/>
      <c r="O6" s="90" t="s">
        <v>86</v>
      </c>
      <c r="P6" s="134"/>
      <c r="Q6" s="134"/>
      <c r="R6" s="141"/>
      <c r="T6" s="39"/>
    </row>
    <row r="7" spans="1:38" ht="52.5" customHeight="1" x14ac:dyDescent="0.25">
      <c r="B7" s="123" t="s">
        <v>18</v>
      </c>
      <c r="C7" s="64" t="s">
        <v>118</v>
      </c>
      <c r="D7" s="65" t="s">
        <v>59</v>
      </c>
      <c r="G7" s="152" t="s">
        <v>7</v>
      </c>
      <c r="H7" s="155"/>
      <c r="I7" s="27"/>
      <c r="J7" s="27"/>
      <c r="K7" s="147" t="s">
        <v>87</v>
      </c>
      <c r="L7" s="134"/>
      <c r="M7" s="134"/>
      <c r="N7" s="140"/>
      <c r="O7" s="149" t="s">
        <v>145</v>
      </c>
      <c r="P7" s="134"/>
      <c r="Q7" s="136"/>
      <c r="R7" s="150"/>
      <c r="X7" s="50"/>
    </row>
    <row r="8" spans="1:38" ht="34.5" customHeight="1" thickBot="1" x14ac:dyDescent="0.3">
      <c r="B8" s="35"/>
      <c r="C8" s="35"/>
      <c r="D8" s="35"/>
      <c r="E8" s="49"/>
      <c r="F8" s="220" t="s">
        <v>71</v>
      </c>
      <c r="G8" s="220"/>
      <c r="H8" s="220"/>
      <c r="I8" s="220"/>
      <c r="J8" s="221"/>
      <c r="K8" s="148" t="s">
        <v>88</v>
      </c>
      <c r="L8" s="137"/>
      <c r="M8" s="137"/>
      <c r="N8" s="139"/>
      <c r="O8" s="151" t="s">
        <v>89</v>
      </c>
      <c r="P8" s="137"/>
      <c r="Q8" s="137"/>
      <c r="R8" s="138"/>
      <c r="X8" s="50"/>
    </row>
    <row r="9" spans="1:38" ht="18" customHeight="1" x14ac:dyDescent="0.25">
      <c r="B9" s="35"/>
      <c r="C9" s="35"/>
      <c r="D9" s="35"/>
      <c r="E9" s="49"/>
      <c r="F9" s="42"/>
      <c r="I9" s="27"/>
      <c r="J9" s="27"/>
      <c r="R9" s="162" t="s">
        <v>149</v>
      </c>
    </row>
    <row r="10" spans="1:38" s="21" customFormat="1" ht="54" customHeight="1" x14ac:dyDescent="0.25">
      <c r="B10" s="36"/>
      <c r="C10" s="35"/>
      <c r="D10" s="36"/>
      <c r="G10" s="22"/>
      <c r="I10" s="27"/>
      <c r="J10" s="27"/>
      <c r="K10" s="27"/>
      <c r="M10"/>
      <c r="N10"/>
      <c r="O10"/>
      <c r="P10"/>
      <c r="U10" s="27"/>
      <c r="V10" s="27"/>
      <c r="W10" s="27"/>
    </row>
    <row r="11" spans="1:38" ht="15.6" customHeight="1" x14ac:dyDescent="0.25">
      <c r="B11" s="35"/>
      <c r="C11" s="35"/>
      <c r="D11" s="35"/>
      <c r="F11" s="204" t="s">
        <v>76</v>
      </c>
      <c r="G11" s="204"/>
      <c r="H11" s="204"/>
      <c r="I11" s="204"/>
      <c r="J11" s="204"/>
      <c r="K11" s="204"/>
      <c r="L11" s="204"/>
      <c r="M11" s="204"/>
      <c r="N11" s="204"/>
      <c r="O11" s="204"/>
    </row>
    <row r="12" spans="1:38" ht="14.45" customHeight="1" x14ac:dyDescent="0.25">
      <c r="B12" s="35"/>
      <c r="C12" s="35"/>
      <c r="D12" s="35"/>
      <c r="F12" s="211" t="str">
        <f>IF(AND(_xlfn.DAYS($H$7,$H$6)+1&lt;&gt;(COUNTA(TblTrvlDetails[Travel Date])),COUNTA(TblTrvlDetails[Travel Date])&lt;&gt;0),CONCATENATE("Number of days between start and end date (",_xlfn.DAYS($H$7,$H$6),") don't match the number of dates being claimed below (",COUNTA(TblTrvlDetails[Travel Date]),")"),"")</f>
        <v/>
      </c>
      <c r="G12" s="211"/>
      <c r="H12" s="211"/>
      <c r="I12" s="211"/>
      <c r="J12" s="211"/>
      <c r="K12" s="211"/>
      <c r="L12" s="211"/>
      <c r="M12" s="211"/>
      <c r="N12" s="211"/>
      <c r="O12" s="211"/>
      <c r="P12" s="211"/>
      <c r="Q12" s="67"/>
      <c r="R12" s="68" t="s">
        <v>72</v>
      </c>
      <c r="S12" s="52"/>
      <c r="T12" s="52"/>
      <c r="U12" s="52"/>
      <c r="V12" s="52"/>
      <c r="W12" s="52"/>
      <c r="X12" s="66">
        <f>SUM($X$14-C41)</f>
        <v>0</v>
      </c>
    </row>
    <row r="13" spans="1:38" ht="15" customHeight="1" thickBot="1" x14ac:dyDescent="0.3">
      <c r="A13" s="29"/>
      <c r="B13" s="37"/>
      <c r="C13" s="38"/>
      <c r="D13" s="38"/>
      <c r="E13" s="38"/>
      <c r="F13" s="38"/>
      <c r="G13" s="38"/>
      <c r="H13" s="38"/>
      <c r="I13" s="76"/>
      <c r="J13" s="76"/>
      <c r="K13" s="76"/>
      <c r="L13" s="213" t="s">
        <v>33</v>
      </c>
      <c r="M13" s="213"/>
      <c r="N13" s="213"/>
      <c r="O13" s="213"/>
      <c r="P13" s="213"/>
      <c r="Q13" s="213"/>
      <c r="R13" s="213"/>
      <c r="S13" s="213"/>
      <c r="T13" s="213"/>
      <c r="U13" s="213"/>
      <c r="V13" s="213"/>
      <c r="W13" s="213"/>
      <c r="X13" s="214"/>
    </row>
    <row r="14" spans="1:38" ht="33" customHeight="1" x14ac:dyDescent="0.25">
      <c r="B14" s="215" t="s">
        <v>25</v>
      </c>
      <c r="C14" s="215"/>
      <c r="D14" s="215"/>
      <c r="E14" s="215"/>
      <c r="F14" s="215"/>
      <c r="G14" s="215"/>
      <c r="H14" s="216"/>
      <c r="I14" s="208" t="s">
        <v>75</v>
      </c>
      <c r="J14" s="209"/>
      <c r="K14" s="210"/>
      <c r="L14" s="74">
        <f>SUM(TblTrvlDetails[M&amp;IE Total])</f>
        <v>0</v>
      </c>
      <c r="M14" s="71">
        <f>SUM(TblTrvlDetails[Airfare*])</f>
        <v>0</v>
      </c>
      <c r="N14" s="71">
        <f>SUM(TblTrvlDetails[Lodging*])</f>
        <v>0</v>
      </c>
      <c r="O14" s="71">
        <f>SUM(TblTrvlDetails[Miles*])*(VLOOKUP("Car Mileage",TblTransport[#All],2,FALSE))</f>
        <v>0</v>
      </c>
      <c r="P14" s="71">
        <f>SUM(TblTrvlDetails[Ground Transport*])</f>
        <v>0</v>
      </c>
      <c r="Q14" s="71">
        <f>SUM(TblTrvlDetails[Car Rental*])</f>
        <v>0</v>
      </c>
      <c r="R14" s="72">
        <f>SUM(TblTrvlDetails[Business Expense*])</f>
        <v>0</v>
      </c>
      <c r="S14" s="43"/>
      <c r="T14" s="43"/>
      <c r="U14" s="43"/>
      <c r="V14" s="43"/>
      <c r="W14" s="43"/>
      <c r="X14" s="118">
        <f>SUM(L14:R14)</f>
        <v>0</v>
      </c>
    </row>
    <row r="15" spans="1:38" ht="39" customHeight="1" thickBot="1" x14ac:dyDescent="0.3">
      <c r="B15" s="44" t="s">
        <v>15</v>
      </c>
      <c r="C15" s="45" t="s">
        <v>16</v>
      </c>
      <c r="D15" s="45" t="s">
        <v>43</v>
      </c>
      <c r="E15" s="45" t="s">
        <v>21</v>
      </c>
      <c r="F15" s="73" t="s">
        <v>42</v>
      </c>
      <c r="G15" s="46" t="s">
        <v>34</v>
      </c>
      <c r="H15" s="47" t="s">
        <v>74</v>
      </c>
      <c r="I15" s="77" t="s">
        <v>4</v>
      </c>
      <c r="J15" s="78" t="s">
        <v>6</v>
      </c>
      <c r="K15" s="79" t="s">
        <v>5</v>
      </c>
      <c r="L15" s="75" t="s">
        <v>26</v>
      </c>
      <c r="M15" s="46" t="s">
        <v>37</v>
      </c>
      <c r="N15" s="46" t="s">
        <v>38</v>
      </c>
      <c r="O15" s="46" t="s">
        <v>36</v>
      </c>
      <c r="P15" s="46" t="s">
        <v>35</v>
      </c>
      <c r="Q15" s="46" t="s">
        <v>41</v>
      </c>
      <c r="R15" s="46" t="s">
        <v>39</v>
      </c>
      <c r="S15" s="46" t="s">
        <v>22</v>
      </c>
      <c r="T15" s="46" t="s">
        <v>0</v>
      </c>
      <c r="U15" s="46" t="s">
        <v>1</v>
      </c>
      <c r="V15" s="46" t="s">
        <v>2</v>
      </c>
      <c r="W15" s="47" t="s">
        <v>3</v>
      </c>
      <c r="X15" s="119" t="s">
        <v>73</v>
      </c>
    </row>
    <row r="16" spans="1:38" ht="20.45" customHeight="1" x14ac:dyDescent="0.25">
      <c r="B16" s="30"/>
      <c r="C16" s="31"/>
      <c r="D16" s="144"/>
      <c r="E16" s="32" t="str">
        <f>_xlfn.IFNA(IF(VLOOKUP(TblTrvlDetails[[#This Row],[Location]],TblDom[],2,FALSE)&lt;&gt;"International","D",IF(VLOOKUP(TblTrvlDetails[[#This Row],[Location]],TblDom[],2,FALSE)="International","I","")),"")</f>
        <v/>
      </c>
      <c r="F1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3"/>
      <c r="H16" s="80">
        <v>0</v>
      </c>
      <c r="I16" s="82">
        <v>0</v>
      </c>
      <c r="J16" s="34">
        <v>0</v>
      </c>
      <c r="K16" s="83">
        <v>0</v>
      </c>
      <c r="L16"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70"/>
      <c r="N16" s="70"/>
      <c r="O16" s="69"/>
      <c r="P16" s="70"/>
      <c r="Q16" s="70"/>
      <c r="R16" s="70"/>
      <c r="S16" s="34">
        <f>IF(ISBLANK(TblTrvlDetails[[#This Row],[Location]]),0,IF(TblTrvlDetails[[#This Row],[D/I]]="I",VLOOKUP(TblTrvlDetails[[#This Row],[Location]],TblDom[],3,FALSE),VLOOKUP(TblTrvlDetails[[#This Row],[Location]],TblDom[],2,FALSE)))</f>
        <v>0</v>
      </c>
      <c r="T1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120">
        <f>IFERROR(SUM(L16:N16,P16:R16,(TblTrvlDetails[[#This Row],[Miles*]]*VLOOKUP("Car Mileage",TblTransport[#All],2,FALSE))),"")</f>
        <v>0</v>
      </c>
    </row>
    <row r="17" spans="2:24" ht="20.45" customHeight="1" x14ac:dyDescent="0.25">
      <c r="B17" s="30"/>
      <c r="C17" s="31"/>
      <c r="D17" s="144"/>
      <c r="E17" s="32" t="str">
        <f>_xlfn.IFNA(IF(VLOOKUP(TblTrvlDetails[[#This Row],[Location]],TblDom[],2,FALSE)&lt;&gt;"International","D",IF(VLOOKUP(TblTrvlDetails[[#This Row],[Location]],TblDom[],2,FALSE)="International","I","")),"")</f>
        <v/>
      </c>
      <c r="F1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3"/>
      <c r="H17" s="80">
        <v>0</v>
      </c>
      <c r="I17" s="82">
        <v>0</v>
      </c>
      <c r="J17" s="34">
        <v>0</v>
      </c>
      <c r="K17" s="83">
        <v>0</v>
      </c>
      <c r="L17"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70"/>
      <c r="N17" s="70"/>
      <c r="O17" s="69"/>
      <c r="P17" s="70"/>
      <c r="Q17" s="70"/>
      <c r="R17" s="70"/>
      <c r="S17" s="34">
        <f>IF(ISBLANK(TblTrvlDetails[[#This Row],[Location]]),0,IF(TblTrvlDetails[[#This Row],[D/I]]="I",VLOOKUP(TblTrvlDetails[[#This Row],[Location]],TblDom[],3,FALSE),VLOOKUP(TblTrvlDetails[[#This Row],[Location]],TblDom[],2,FALSE)))</f>
        <v>0</v>
      </c>
      <c r="T1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121">
        <f>IFERROR(SUM(L17:N17,P17:R17,(TblTrvlDetails[[#This Row],[Miles*]]*VLOOKUP("Car Mileage",TblTransport[#All],2,FALSE))),"")</f>
        <v>0</v>
      </c>
    </row>
    <row r="18" spans="2:24" ht="20.45" customHeight="1" x14ac:dyDescent="0.25">
      <c r="B18" s="30"/>
      <c r="C18" s="31"/>
      <c r="D18" s="144"/>
      <c r="E18" s="32" t="str">
        <f>_xlfn.IFNA(IF(VLOOKUP(TblTrvlDetails[[#This Row],[Location]],TblDom[],2,FALSE)&lt;&gt;"International","D",IF(VLOOKUP(TblTrvlDetails[[#This Row],[Location]],TblDom[],2,FALSE)="International","I","")),"")</f>
        <v/>
      </c>
      <c r="F1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3"/>
      <c r="H18" s="80">
        <v>0</v>
      </c>
      <c r="I18" s="82">
        <v>0</v>
      </c>
      <c r="J18" s="34">
        <v>0</v>
      </c>
      <c r="K18" s="83">
        <v>0</v>
      </c>
      <c r="L18"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70"/>
      <c r="N18" s="70"/>
      <c r="O18" s="69"/>
      <c r="P18" s="70"/>
      <c r="Q18" s="70"/>
      <c r="R18" s="70"/>
      <c r="S18" s="34">
        <f>IF(ISBLANK(TblTrvlDetails[[#This Row],[Location]]),0,IF(TblTrvlDetails[[#This Row],[D/I]]="I",VLOOKUP(TblTrvlDetails[[#This Row],[Location]],TblDom[],3,FALSE),VLOOKUP(TblTrvlDetails[[#This Row],[Location]],TblDom[],2,FALSE)))</f>
        <v>0</v>
      </c>
      <c r="T1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121">
        <f>IFERROR(SUM(L18:N18,P18:R18,(TblTrvlDetails[[#This Row],[Miles*]]*VLOOKUP("Car Mileage",TblTransport[#All],2,FALSE))),"")</f>
        <v>0</v>
      </c>
    </row>
    <row r="19" spans="2:24" ht="20.45" customHeight="1" x14ac:dyDescent="0.25">
      <c r="B19" s="30"/>
      <c r="C19" s="31"/>
      <c r="D19" s="145"/>
      <c r="E19" s="32" t="str">
        <f>_xlfn.IFNA(IF(VLOOKUP(TblTrvlDetails[[#This Row],[Location]],TblDom[],2,FALSE)&lt;&gt;"International","D",IF(VLOOKUP(TblTrvlDetails[[#This Row],[Location]],TblDom[],2,FALSE)="International","I","")),"")</f>
        <v/>
      </c>
      <c r="F1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3"/>
      <c r="H19" s="80">
        <v>0</v>
      </c>
      <c r="I19" s="82">
        <v>0</v>
      </c>
      <c r="J19" s="34">
        <v>0</v>
      </c>
      <c r="K19" s="83">
        <v>0</v>
      </c>
      <c r="L19"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70"/>
      <c r="N19" s="70"/>
      <c r="O19" s="69"/>
      <c r="P19" s="70"/>
      <c r="Q19" s="70"/>
      <c r="R19" s="70"/>
      <c r="S19" s="34">
        <f>IF(ISBLANK(TblTrvlDetails[[#This Row],[Location]]),0,IF(TblTrvlDetails[[#This Row],[D/I]]="I",VLOOKUP(TblTrvlDetails[[#This Row],[Location]],TblDom[],3,FALSE),VLOOKUP(TblTrvlDetails[[#This Row],[Location]],TblDom[],2,FALSE)))</f>
        <v>0</v>
      </c>
      <c r="T1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121">
        <f>IFERROR(SUM(L19:N19,P19:R19,(TblTrvlDetails[[#This Row],[Miles*]]*VLOOKUP("Car Mileage",TblTransport[#All],2,FALSE))),"")</f>
        <v>0</v>
      </c>
    </row>
    <row r="20" spans="2:24" ht="20.45" customHeight="1" x14ac:dyDescent="0.25">
      <c r="B20" s="30"/>
      <c r="C20" s="31"/>
      <c r="D20" s="144"/>
      <c r="E20" s="32" t="str">
        <f>_xlfn.IFNA(IF(VLOOKUP(TblTrvlDetails[[#This Row],[Location]],TblDom[],2,FALSE)&lt;&gt;"International","D",IF(VLOOKUP(TblTrvlDetails[[#This Row],[Location]],TblDom[],2,FALSE)="International","I","")),"")</f>
        <v/>
      </c>
      <c r="F2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3"/>
      <c r="H20" s="80">
        <v>0</v>
      </c>
      <c r="I20" s="82">
        <v>0</v>
      </c>
      <c r="J20" s="34">
        <v>0</v>
      </c>
      <c r="K20" s="83">
        <v>0</v>
      </c>
      <c r="L20"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70"/>
      <c r="N20" s="70"/>
      <c r="O20" s="69"/>
      <c r="P20" s="70"/>
      <c r="Q20" s="70"/>
      <c r="R20" s="70"/>
      <c r="S20" s="34">
        <f>IF(ISBLANK(TblTrvlDetails[[#This Row],[Location]]),0,IF(TblTrvlDetails[[#This Row],[D/I]]="I",VLOOKUP(TblTrvlDetails[[#This Row],[Location]],TblDom[],3,FALSE),VLOOKUP(TblTrvlDetails[[#This Row],[Location]],TblDom[],2,FALSE)))</f>
        <v>0</v>
      </c>
      <c r="T20"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121">
        <f>IFERROR(SUM(L20:N20,P20:R20,(TblTrvlDetails[[#This Row],[Miles*]]*VLOOKUP("Car Mileage",TblTransport[#All],2,FALSE))),"")</f>
        <v>0</v>
      </c>
    </row>
    <row r="21" spans="2:24" ht="20.45" customHeight="1" x14ac:dyDescent="0.25">
      <c r="B21" s="30"/>
      <c r="C21" s="31"/>
      <c r="D21" s="144"/>
      <c r="E21" s="32" t="str">
        <f>_xlfn.IFNA(IF(VLOOKUP(TblTrvlDetails[[#This Row],[Location]],TblDom[],2,FALSE)&lt;&gt;"International","D",IF(VLOOKUP(TblTrvlDetails[[#This Row],[Location]],TblDom[],2,FALSE)="International","I","")),"")</f>
        <v/>
      </c>
      <c r="F21"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3"/>
      <c r="H21" s="80">
        <v>0</v>
      </c>
      <c r="I21" s="82">
        <v>0</v>
      </c>
      <c r="J21" s="34">
        <v>0</v>
      </c>
      <c r="K21" s="83">
        <v>0</v>
      </c>
      <c r="L21"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70"/>
      <c r="N21" s="70"/>
      <c r="O21" s="69"/>
      <c r="P21" s="70"/>
      <c r="Q21" s="70"/>
      <c r="R21" s="70"/>
      <c r="S21" s="34">
        <f>IF(ISBLANK(TblTrvlDetails[[#This Row],[Location]]),0,IF(TblTrvlDetails[[#This Row],[D/I]]="I",VLOOKUP(TblTrvlDetails[[#This Row],[Location]],TblDom[],3,FALSE),VLOOKUP(TblTrvlDetails[[#This Row],[Location]],TblDom[],2,FALSE)))</f>
        <v>0</v>
      </c>
      <c r="T21"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121">
        <f>IFERROR(SUM(L21:N21,P21:R21,(TblTrvlDetails[[#This Row],[Miles*]]*VLOOKUP("Car Mileage",TblTransport[#All],2,FALSE))),"")</f>
        <v>0</v>
      </c>
    </row>
    <row r="22" spans="2:24" ht="20.45" customHeight="1" x14ac:dyDescent="0.25">
      <c r="B22" s="30"/>
      <c r="C22" s="31"/>
      <c r="D22" s="144"/>
      <c r="E22" s="32" t="str">
        <f>_xlfn.IFNA(IF(VLOOKUP(TblTrvlDetails[[#This Row],[Location]],TblDom[],2,FALSE)&lt;&gt;"International","D",IF(VLOOKUP(TblTrvlDetails[[#This Row],[Location]],TblDom[],2,FALSE)="International","I","")),"")</f>
        <v/>
      </c>
      <c r="F22"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3"/>
      <c r="H22" s="80">
        <v>0</v>
      </c>
      <c r="I22" s="82">
        <v>0</v>
      </c>
      <c r="J22" s="34">
        <v>0</v>
      </c>
      <c r="K22" s="83">
        <v>0</v>
      </c>
      <c r="L22"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70"/>
      <c r="N22" s="70"/>
      <c r="O22" s="69"/>
      <c r="P22" s="70"/>
      <c r="Q22" s="70"/>
      <c r="R22" s="70"/>
      <c r="S22" s="34">
        <f>IF(ISBLANK(TblTrvlDetails[[#This Row],[Location]]),0,IF(TblTrvlDetails[[#This Row],[D/I]]="I",VLOOKUP(TblTrvlDetails[[#This Row],[Location]],TblDom[],3,FALSE),VLOOKUP(TblTrvlDetails[[#This Row],[Location]],TblDom[],2,FALSE)))</f>
        <v>0</v>
      </c>
      <c r="T22"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121">
        <f>IFERROR(SUM(L22:N22,P22:R22,(TblTrvlDetails[[#This Row],[Miles*]]*VLOOKUP("Car Mileage",TblTransport[#All],2,FALSE))),"")</f>
        <v>0</v>
      </c>
    </row>
    <row r="23" spans="2:24" ht="20.45" customHeight="1" x14ac:dyDescent="0.25">
      <c r="B23" s="30"/>
      <c r="C23" s="31"/>
      <c r="D23" s="144"/>
      <c r="E23" s="32" t="str">
        <f>_xlfn.IFNA(IF(VLOOKUP(TblTrvlDetails[[#This Row],[Location]],TblDom[],2,FALSE)&lt;&gt;"International","D",IF(VLOOKUP(TblTrvlDetails[[#This Row],[Location]],TblDom[],2,FALSE)="International","I","")),"")</f>
        <v/>
      </c>
      <c r="F23"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3"/>
      <c r="H23" s="80">
        <v>0</v>
      </c>
      <c r="I23" s="82">
        <v>0</v>
      </c>
      <c r="J23" s="34">
        <v>0</v>
      </c>
      <c r="K23" s="83">
        <v>0</v>
      </c>
      <c r="L23"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70"/>
      <c r="N23" s="70"/>
      <c r="O23" s="69"/>
      <c r="P23" s="70"/>
      <c r="Q23" s="70"/>
      <c r="R23" s="70"/>
      <c r="S23" s="34">
        <f>IF(ISBLANK(TblTrvlDetails[[#This Row],[Location]]),0,IF(TblTrvlDetails[[#This Row],[D/I]]="I",VLOOKUP(TblTrvlDetails[[#This Row],[Location]],TblDom[],3,FALSE),VLOOKUP(TblTrvlDetails[[#This Row],[Location]],TblDom[],2,FALSE)))</f>
        <v>0</v>
      </c>
      <c r="T23"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121">
        <f>IFERROR(SUM(L23:N23,P23:R23,(TblTrvlDetails[[#This Row],[Miles*]]*VLOOKUP("Car Mileage",TblTransport[#All],2,FALSE))),"")</f>
        <v>0</v>
      </c>
    </row>
    <row r="24" spans="2:24" ht="20.45" customHeight="1" x14ac:dyDescent="0.25">
      <c r="B24" s="30"/>
      <c r="C24" s="31"/>
      <c r="D24" s="144"/>
      <c r="E24" s="32" t="str">
        <f>_xlfn.IFNA(IF(VLOOKUP(TblTrvlDetails[[#This Row],[Location]],TblDom[],2,FALSE)&lt;&gt;"International","D",IF(VLOOKUP(TblTrvlDetails[[#This Row],[Location]],TblDom[],2,FALSE)="International","I","")),"")</f>
        <v/>
      </c>
      <c r="F24"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3"/>
      <c r="H24" s="80">
        <v>0</v>
      </c>
      <c r="I24" s="82">
        <v>0</v>
      </c>
      <c r="J24" s="34">
        <v>0</v>
      </c>
      <c r="K24" s="83">
        <v>0</v>
      </c>
      <c r="L24"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70"/>
      <c r="N24" s="70"/>
      <c r="O24" s="69"/>
      <c r="P24" s="70"/>
      <c r="Q24" s="70"/>
      <c r="R24" s="70"/>
      <c r="S24" s="34">
        <f>IF(ISBLANK(TblTrvlDetails[[#This Row],[Location]]),0,IF(TblTrvlDetails[[#This Row],[D/I]]="I",VLOOKUP(TblTrvlDetails[[#This Row],[Location]],TblDom[],3,FALSE),VLOOKUP(TblTrvlDetails[[#This Row],[Location]],TblDom[],2,FALSE)))</f>
        <v>0</v>
      </c>
      <c r="T24"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121">
        <f>IFERROR(SUM(L24:N24,P24:R24,(TblTrvlDetails[[#This Row],[Miles*]]*VLOOKUP("Car Mileage",TblTransport[#All],2,FALSE))),"")</f>
        <v>0</v>
      </c>
    </row>
    <row r="25" spans="2:24" ht="20.45" customHeight="1" x14ac:dyDescent="0.25">
      <c r="B25" s="30"/>
      <c r="C25" s="31"/>
      <c r="D25" s="144"/>
      <c r="E25" s="32" t="str">
        <f>_xlfn.IFNA(IF(VLOOKUP(TblTrvlDetails[[#This Row],[Location]],TblDom[],2,FALSE)&lt;&gt;"International","D",IF(VLOOKUP(TblTrvlDetails[[#This Row],[Location]],TblDom[],2,FALSE)="International","I","")),"")</f>
        <v/>
      </c>
      <c r="F25"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3"/>
      <c r="H25" s="80">
        <v>0</v>
      </c>
      <c r="I25" s="82">
        <v>0</v>
      </c>
      <c r="J25" s="34">
        <v>0</v>
      </c>
      <c r="K25" s="83">
        <v>0</v>
      </c>
      <c r="L25"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70"/>
      <c r="N25" s="70"/>
      <c r="O25" s="69"/>
      <c r="P25" s="70"/>
      <c r="Q25" s="70"/>
      <c r="R25" s="70"/>
      <c r="S25" s="34">
        <f>IF(ISBLANK(TblTrvlDetails[[#This Row],[Location]]),0,IF(TblTrvlDetails[[#This Row],[D/I]]="I",VLOOKUP(TblTrvlDetails[[#This Row],[Location]],TblDom[],3,FALSE),VLOOKUP(TblTrvlDetails[[#This Row],[Location]],TblDom[],2,FALSE)))</f>
        <v>0</v>
      </c>
      <c r="T25"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121">
        <f>IFERROR(SUM(L25:N25,P25:R25,(TblTrvlDetails[[#This Row],[Miles*]]*VLOOKUP("Car Mileage",TblTransport[#All],2,FALSE))),"")</f>
        <v>0</v>
      </c>
    </row>
    <row r="26" spans="2:24" ht="20.45" customHeight="1" x14ac:dyDescent="0.25">
      <c r="B26" s="30"/>
      <c r="C26" s="31"/>
      <c r="D26" s="144"/>
      <c r="E26" s="32" t="str">
        <f>_xlfn.IFNA(IF(VLOOKUP(TblTrvlDetails[[#This Row],[Location]],TblDom[],2,FALSE)&lt;&gt;"International","D",IF(VLOOKUP(TblTrvlDetails[[#This Row],[Location]],TblDom[],2,FALSE)="International","I","")),"")</f>
        <v/>
      </c>
      <c r="F26"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3"/>
      <c r="H26" s="80">
        <v>0</v>
      </c>
      <c r="I26" s="82">
        <v>0</v>
      </c>
      <c r="J26" s="34">
        <v>0</v>
      </c>
      <c r="K26" s="83">
        <v>0</v>
      </c>
      <c r="L26"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70"/>
      <c r="N26" s="70"/>
      <c r="O26" s="69"/>
      <c r="P26" s="70"/>
      <c r="Q26" s="70"/>
      <c r="R26" s="70"/>
      <c r="S26" s="34">
        <f>IF(ISBLANK(TblTrvlDetails[[#This Row],[Location]]),0,IF(TblTrvlDetails[[#This Row],[D/I]]="I",VLOOKUP(TblTrvlDetails[[#This Row],[Location]],TblDom[],3,FALSE),VLOOKUP(TblTrvlDetails[[#This Row],[Location]],TblDom[],2,FALSE)))</f>
        <v>0</v>
      </c>
      <c r="T26"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121">
        <f>IFERROR(SUM(L26:N26,P26:R26,(TblTrvlDetails[[#This Row],[Miles*]]*VLOOKUP("Car Mileage",TblTransport[#All],2,FALSE))),"")</f>
        <v>0</v>
      </c>
    </row>
    <row r="27" spans="2:24" ht="20.45" customHeight="1" x14ac:dyDescent="0.25">
      <c r="B27" s="30"/>
      <c r="C27" s="31"/>
      <c r="D27" s="144"/>
      <c r="E27" s="32" t="str">
        <f>_xlfn.IFNA(IF(VLOOKUP(TblTrvlDetails[[#This Row],[Location]],TblDom[],2,FALSE)&lt;&gt;"International","D",IF(VLOOKUP(TblTrvlDetails[[#This Row],[Location]],TblDom[],2,FALSE)="International","I","")),"")</f>
        <v/>
      </c>
      <c r="F27"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3"/>
      <c r="H27" s="80">
        <v>0</v>
      </c>
      <c r="I27" s="82">
        <v>0</v>
      </c>
      <c r="J27" s="34">
        <v>0</v>
      </c>
      <c r="K27" s="83">
        <v>0</v>
      </c>
      <c r="L27"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70"/>
      <c r="N27" s="70"/>
      <c r="O27" s="69"/>
      <c r="P27" s="70"/>
      <c r="Q27" s="70"/>
      <c r="R27" s="70"/>
      <c r="S27" s="34">
        <f>IF(ISBLANK(TblTrvlDetails[[#This Row],[Location]]),0,IF(TblTrvlDetails[[#This Row],[D/I]]="I",VLOOKUP(TblTrvlDetails[[#This Row],[Location]],TblDom[],3,FALSE),VLOOKUP(TblTrvlDetails[[#This Row],[Location]],TblDom[],2,FALSE)))</f>
        <v>0</v>
      </c>
      <c r="T27"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121">
        <f>IFERROR(SUM(L27:N27,P27:R27,(TblTrvlDetails[[#This Row],[Miles*]]*VLOOKUP("Car Mileage",TblTransport[#All],2,FALSE))),"")</f>
        <v>0</v>
      </c>
    </row>
    <row r="28" spans="2:24" ht="20.45" customHeight="1" x14ac:dyDescent="0.25">
      <c r="B28" s="30"/>
      <c r="C28" s="31"/>
      <c r="D28" s="144"/>
      <c r="E28" s="32" t="str">
        <f>_xlfn.IFNA(IF(VLOOKUP(TblTrvlDetails[[#This Row],[Location]],TblDom[],2,FALSE)&lt;&gt;"International","D",IF(VLOOKUP(TblTrvlDetails[[#This Row],[Location]],TblDom[],2,FALSE)="International","I","")),"")</f>
        <v/>
      </c>
      <c r="F28"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3"/>
      <c r="H28" s="80">
        <v>0</v>
      </c>
      <c r="I28" s="82">
        <v>0</v>
      </c>
      <c r="J28" s="34">
        <v>0</v>
      </c>
      <c r="K28" s="83">
        <v>0</v>
      </c>
      <c r="L28"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70"/>
      <c r="N28" s="70"/>
      <c r="O28" s="69"/>
      <c r="P28" s="70"/>
      <c r="Q28" s="70"/>
      <c r="R28" s="70"/>
      <c r="S28" s="34">
        <f>IF(ISBLANK(TblTrvlDetails[[#This Row],[Location]]),0,IF(TblTrvlDetails[[#This Row],[D/I]]="I",VLOOKUP(TblTrvlDetails[[#This Row],[Location]],TblDom[],3,FALSE),VLOOKUP(TblTrvlDetails[[#This Row],[Location]],TblDom[],2,FALSE)))</f>
        <v>0</v>
      </c>
      <c r="T28"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121">
        <f>IFERROR(SUM(L28:N28,P28:R28,(TblTrvlDetails[[#This Row],[Miles*]]*VLOOKUP("Car Mileage",TblTransport[#All],2,FALSE))),"")</f>
        <v>0</v>
      </c>
    </row>
    <row r="29" spans="2:24" ht="20.45" customHeight="1" x14ac:dyDescent="0.25">
      <c r="B29" s="30"/>
      <c r="C29" s="31"/>
      <c r="D29" s="144"/>
      <c r="E29" s="32" t="str">
        <f>_xlfn.IFNA(IF(VLOOKUP(TblTrvlDetails[[#This Row],[Location]],TblDom[],2,FALSE)&lt;&gt;"International","D",IF(VLOOKUP(TblTrvlDetails[[#This Row],[Location]],TblDom[],2,FALSE)="International","I","")),"")</f>
        <v/>
      </c>
      <c r="F29"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3"/>
      <c r="H29" s="80">
        <v>0</v>
      </c>
      <c r="I29" s="82">
        <v>0</v>
      </c>
      <c r="J29" s="34">
        <v>0</v>
      </c>
      <c r="K29" s="83">
        <v>0</v>
      </c>
      <c r="L29"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70"/>
      <c r="N29" s="70"/>
      <c r="O29" s="69"/>
      <c r="P29" s="70"/>
      <c r="Q29" s="70"/>
      <c r="R29" s="70"/>
      <c r="S29" s="34">
        <f>IF(ISBLANK(TblTrvlDetails[[#This Row],[Location]]),0,IF(TblTrvlDetails[[#This Row],[D/I]]="I",VLOOKUP(TblTrvlDetails[[#This Row],[Location]],TblDom[],3,FALSE),VLOOKUP(TblTrvlDetails[[#This Row],[Location]],TblDom[],2,FALSE)))</f>
        <v>0</v>
      </c>
      <c r="T29" s="5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2">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21">
        <f>IFERROR(SUM(L29:N29,P29:R29,(TblTrvlDetails[[#This Row],[Miles*]]*VLOOKUP("Car Mileage",TblTransport[#All],2,FALSE))),"")</f>
        <v>0</v>
      </c>
    </row>
    <row r="30" spans="2:24" ht="20.45" customHeight="1" thickBot="1" x14ac:dyDescent="0.3">
      <c r="B30" s="30"/>
      <c r="C30" s="31"/>
      <c r="D30" s="144"/>
      <c r="E30" s="32" t="str">
        <f>_xlfn.IFNA(IF(VLOOKUP(TblTrvlDetails[[#This Row],[Location]],TblDom[],2,FALSE)&lt;&gt;"International","D",IF(VLOOKUP(TblTrvlDetails[[#This Row],[Location]],TblDom[],2,FALSE)="International","I","")),"")</f>
        <v/>
      </c>
      <c r="F30" s="3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33"/>
      <c r="H30" s="80">
        <v>0</v>
      </c>
      <c r="I30" s="84">
        <v>0</v>
      </c>
      <c r="J30" s="85">
        <v>0</v>
      </c>
      <c r="K30" s="86">
        <v>0</v>
      </c>
      <c r="L30" s="81">
        <f>IFERROR(SUM(IF(TblTrvlDetails[[#This Row],[Personal Day?
Enter a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70"/>
      <c r="N30" s="70"/>
      <c r="O30" s="69"/>
      <c r="P30" s="156"/>
      <c r="Q30" s="156"/>
      <c r="R30" s="156"/>
      <c r="S30" s="157">
        <f>IF(ISBLANK(TblTrvlDetails[[#This Row],[Location]]),0,IF(TblTrvlDetails[[#This Row],[D/I]]="I",VLOOKUP(TblTrvlDetails[[#This Row],[Location]],TblDom[],3,FALSE),VLOOKUP(TblTrvlDetails[[#This Row],[Location]],TblDom[],2,FALSE)))</f>
        <v>0</v>
      </c>
      <c r="T30" s="15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15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15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159">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60">
        <f>IFERROR(SUM(L30:N30,P30:R30,(TblTrvlDetails[[#This Row],[Miles*]]*VLOOKUP("Car Mileage",TblTransport[#All],2,FALSE))),"")</f>
        <v>0</v>
      </c>
    </row>
    <row r="31" spans="2:24" ht="19.5" thickBot="1" x14ac:dyDescent="0.35">
      <c r="P31" s="171" t="s">
        <v>90</v>
      </c>
      <c r="Q31" s="172"/>
      <c r="R31" s="172"/>
      <c r="S31" s="172"/>
      <c r="T31" s="172"/>
      <c r="U31" s="172"/>
      <c r="V31" s="172"/>
      <c r="W31" s="172"/>
      <c r="X31" s="173"/>
    </row>
    <row r="32" spans="2:24" ht="15.75" x14ac:dyDescent="0.25">
      <c r="B32" s="185" t="s">
        <v>91</v>
      </c>
      <c r="C32" s="186"/>
      <c r="D32" s="186"/>
      <c r="E32" s="186"/>
      <c r="F32" s="187"/>
      <c r="H32" s="191" t="s">
        <v>114</v>
      </c>
      <c r="I32" s="192"/>
      <c r="J32" s="192"/>
      <c r="K32" s="192"/>
      <c r="L32" s="192"/>
      <c r="M32" s="192"/>
      <c r="N32" s="193"/>
      <c r="P32" s="199" t="s">
        <v>92</v>
      </c>
      <c r="Q32" s="200"/>
      <c r="R32" s="197" t="s">
        <v>93</v>
      </c>
      <c r="S32" s="197"/>
      <c r="T32" s="197"/>
      <c r="U32" s="197"/>
      <c r="V32" s="197"/>
      <c r="W32" s="197"/>
      <c r="X32" s="198"/>
    </row>
    <row r="33" spans="2:24" ht="15" customHeight="1" thickBot="1" x14ac:dyDescent="0.3">
      <c r="B33" s="188"/>
      <c r="C33" s="189"/>
      <c r="D33" s="189"/>
      <c r="E33" s="189"/>
      <c r="F33" s="190"/>
      <c r="G33" s="53"/>
      <c r="H33" s="115" t="s">
        <v>94</v>
      </c>
      <c r="I33" s="116" t="s">
        <v>95</v>
      </c>
      <c r="J33" s="116" t="s">
        <v>96</v>
      </c>
      <c r="K33" s="116" t="s">
        <v>97</v>
      </c>
      <c r="L33" s="116" t="s">
        <v>98</v>
      </c>
      <c r="M33" s="116" t="s">
        <v>99</v>
      </c>
      <c r="N33" s="117" t="s">
        <v>100</v>
      </c>
      <c r="P33" s="201" t="s">
        <v>153</v>
      </c>
      <c r="Q33" s="202"/>
      <c r="R33" s="202"/>
      <c r="S33" s="202"/>
      <c r="T33" s="202"/>
      <c r="U33" s="202"/>
      <c r="V33" s="202"/>
      <c r="W33" s="202"/>
      <c r="X33" s="203"/>
    </row>
    <row r="34" spans="2:24" ht="34.5" customHeight="1" x14ac:dyDescent="0.25">
      <c r="B34" s="91" t="s">
        <v>101</v>
      </c>
      <c r="C34" s="92" t="s">
        <v>102</v>
      </c>
      <c r="D34" s="194" t="s">
        <v>108</v>
      </c>
      <c r="E34" s="195"/>
      <c r="F34" s="196"/>
      <c r="G34" s="53"/>
      <c r="H34" s="93"/>
      <c r="I34" s="94"/>
      <c r="J34" s="99"/>
      <c r="K34" s="94"/>
      <c r="L34" s="96"/>
      <c r="M34" s="97"/>
      <c r="N34" s="113"/>
      <c r="O34" s="229"/>
      <c r="P34" s="234" t="s">
        <v>156</v>
      </c>
      <c r="Q34" s="235"/>
      <c r="R34" s="235"/>
      <c r="S34" s="235"/>
      <c r="T34" s="235"/>
      <c r="U34" s="235"/>
      <c r="V34" s="235"/>
      <c r="W34" s="235"/>
      <c r="X34" s="236"/>
    </row>
    <row r="35" spans="2:24" ht="30.75" customHeight="1" thickBot="1" x14ac:dyDescent="0.3">
      <c r="B35" s="98"/>
      <c r="C35" s="112"/>
      <c r="D35" s="168"/>
      <c r="E35" s="169"/>
      <c r="F35" s="170"/>
      <c r="G35" s="53"/>
      <c r="H35" s="93"/>
      <c r="I35" s="94"/>
      <c r="J35" s="99"/>
      <c r="K35" s="94"/>
      <c r="L35" s="96"/>
      <c r="M35" s="97"/>
      <c r="N35" s="113"/>
      <c r="O35" s="238" t="s">
        <v>157</v>
      </c>
      <c r="P35" s="239"/>
      <c r="Q35" s="230"/>
      <c r="R35" s="230"/>
      <c r="S35" s="230"/>
      <c r="T35" s="230"/>
      <c r="U35" s="230"/>
      <c r="V35" s="230"/>
      <c r="W35" s="230"/>
      <c r="X35" s="237"/>
    </row>
    <row r="36" spans="2:24" ht="21.6" customHeight="1" x14ac:dyDescent="0.3">
      <c r="B36" s="98"/>
      <c r="C36" s="112"/>
      <c r="D36" s="168"/>
      <c r="E36" s="169"/>
      <c r="F36" s="170"/>
      <c r="H36" s="93"/>
      <c r="I36" s="94"/>
      <c r="J36" s="99"/>
      <c r="K36" s="94"/>
      <c r="L36" s="96"/>
      <c r="M36" s="97"/>
      <c r="N36" s="113"/>
      <c r="O36" s="163"/>
      <c r="P36" s="231" t="s">
        <v>146</v>
      </c>
      <c r="Q36" s="232"/>
      <c r="R36" s="232"/>
      <c r="S36" s="232"/>
      <c r="T36" s="232"/>
      <c r="U36" s="232"/>
      <c r="V36" s="232"/>
      <c r="W36" s="232"/>
      <c r="X36" s="233"/>
    </row>
    <row r="37" spans="2:24" ht="21.6" customHeight="1" x14ac:dyDescent="0.25">
      <c r="B37" s="98"/>
      <c r="C37" s="112"/>
      <c r="D37" s="168"/>
      <c r="E37" s="169"/>
      <c r="F37" s="170"/>
      <c r="H37" s="93"/>
      <c r="I37" s="94"/>
      <c r="J37" s="95"/>
      <c r="K37" s="94"/>
      <c r="L37" s="96"/>
      <c r="M37" s="97"/>
      <c r="N37" s="113"/>
      <c r="O37" s="163"/>
      <c r="P37" s="240"/>
      <c r="Q37" s="241"/>
      <c r="R37" s="241"/>
      <c r="S37" s="241"/>
      <c r="T37" s="241"/>
      <c r="U37" s="241"/>
      <c r="V37" s="241"/>
      <c r="W37" s="241"/>
      <c r="X37" s="242"/>
    </row>
    <row r="38" spans="2:24" ht="21.6" customHeight="1" thickBot="1" x14ac:dyDescent="0.3">
      <c r="B38" s="98"/>
      <c r="C38" s="112"/>
      <c r="D38" s="168"/>
      <c r="E38" s="169"/>
      <c r="F38" s="170"/>
      <c r="H38" s="93"/>
      <c r="I38" s="94"/>
      <c r="J38" s="95"/>
      <c r="K38" s="94"/>
      <c r="L38" s="96"/>
      <c r="M38" s="97"/>
      <c r="N38" s="113"/>
      <c r="O38" s="163"/>
      <c r="P38" s="243"/>
      <c r="Q38" s="244"/>
      <c r="R38" s="244"/>
      <c r="S38" s="244"/>
      <c r="T38" s="244"/>
      <c r="U38" s="244"/>
      <c r="V38" s="244"/>
      <c r="W38" s="244"/>
      <c r="X38" s="245"/>
    </row>
    <row r="39" spans="2:24" ht="21.6" customHeight="1" x14ac:dyDescent="0.25">
      <c r="B39" s="98"/>
      <c r="C39" s="112"/>
      <c r="D39" s="168"/>
      <c r="E39" s="169"/>
      <c r="F39" s="170"/>
      <c r="H39" s="93"/>
      <c r="I39" s="94"/>
      <c r="J39" s="99"/>
      <c r="K39" s="94"/>
      <c r="L39" s="96"/>
      <c r="M39" s="97"/>
      <c r="N39" s="113"/>
      <c r="O39" s="226" t="s">
        <v>147</v>
      </c>
      <c r="P39" s="227"/>
      <c r="Q39" s="227"/>
      <c r="R39" s="227"/>
      <c r="S39" s="227"/>
      <c r="T39" s="227"/>
      <c r="U39" s="227"/>
      <c r="V39" s="227"/>
      <c r="W39" s="227"/>
      <c r="X39" s="228"/>
    </row>
    <row r="40" spans="2:24" ht="21.6" customHeight="1" thickBot="1" x14ac:dyDescent="0.3">
      <c r="B40" s="98"/>
      <c r="C40" s="112"/>
      <c r="D40" s="168"/>
      <c r="E40" s="169"/>
      <c r="F40" s="170"/>
      <c r="H40" s="100"/>
      <c r="I40" s="101"/>
      <c r="J40" s="102"/>
      <c r="K40" s="101"/>
      <c r="L40" s="103"/>
      <c r="M40" s="104"/>
      <c r="N40" s="114"/>
      <c r="O40" s="174" t="s">
        <v>63</v>
      </c>
      <c r="P40" s="175"/>
      <c r="Q40" s="175"/>
      <c r="R40" s="175"/>
      <c r="S40" s="175"/>
      <c r="T40" s="175"/>
      <c r="U40" s="175"/>
      <c r="V40" s="175"/>
      <c r="W40" s="175"/>
      <c r="X40" s="176"/>
    </row>
    <row r="41" spans="2:24" ht="16.5" thickBot="1" x14ac:dyDescent="0.3">
      <c r="B41" s="105" t="s">
        <v>103</v>
      </c>
      <c r="C41" s="106">
        <f>SUM(C35:C40)</f>
        <v>0</v>
      </c>
      <c r="E41" s="107"/>
      <c r="F41" s="107"/>
      <c r="H41" s="163"/>
      <c r="I41" s="183" t="s">
        <v>104</v>
      </c>
      <c r="J41" s="183"/>
      <c r="K41" s="183"/>
      <c r="L41" s="184"/>
      <c r="M41" s="108" t="s">
        <v>105</v>
      </c>
      <c r="N41" s="109">
        <f>SUM(N34:N40)</f>
        <v>0</v>
      </c>
      <c r="O41" s="177"/>
      <c r="P41" s="178"/>
      <c r="Q41" s="178"/>
      <c r="R41" s="178"/>
      <c r="S41" s="178"/>
      <c r="T41" s="178"/>
      <c r="U41" s="178"/>
      <c r="V41" s="178"/>
      <c r="W41" s="178"/>
      <c r="X41" s="179"/>
    </row>
    <row r="42" spans="2:24" ht="15.75" thickBot="1" x14ac:dyDescent="0.3">
      <c r="B42" s="110" t="s">
        <v>106</v>
      </c>
      <c r="H42" s="164"/>
      <c r="I42" s="165"/>
      <c r="J42" s="165"/>
      <c r="K42" s="165"/>
      <c r="L42" s="165"/>
      <c r="M42" s="166" t="s">
        <v>107</v>
      </c>
      <c r="N42" s="111">
        <f>N41-X12</f>
        <v>0</v>
      </c>
      <c r="O42" s="180"/>
      <c r="P42" s="181"/>
      <c r="Q42" s="181"/>
      <c r="R42" s="181"/>
      <c r="S42" s="181"/>
      <c r="T42" s="181"/>
      <c r="U42" s="181"/>
      <c r="V42" s="181"/>
      <c r="W42" s="181"/>
      <c r="X42" s="182"/>
    </row>
  </sheetData>
  <sheetProtection algorithmName="SHA-512" hashValue="WlKqBENHiACdE975o16tuDXE+tUr/T4H58QexSNLiNU8GTg4iZxWlaRjXryR5HNcK/EOru3T5qChlEYVAHRxJA==" saltValue="KKUdlVrf3opbqJodMRUtiw==" spinCount="100000" sheet="1" objects="1" scenarios="1"/>
  <mergeCells count="32">
    <mergeCell ref="F11:O11"/>
    <mergeCell ref="K2:R2"/>
    <mergeCell ref="I14:K14"/>
    <mergeCell ref="F12:P12"/>
    <mergeCell ref="B6:C6"/>
    <mergeCell ref="L13:X13"/>
    <mergeCell ref="B14:H14"/>
    <mergeCell ref="I3:J6"/>
    <mergeCell ref="D1:I2"/>
    <mergeCell ref="F8:J8"/>
    <mergeCell ref="D4:F4"/>
    <mergeCell ref="D5:F5"/>
    <mergeCell ref="B32:F33"/>
    <mergeCell ref="H32:N32"/>
    <mergeCell ref="D34:F34"/>
    <mergeCell ref="P31:X31"/>
    <mergeCell ref="R32:X32"/>
    <mergeCell ref="P32:Q32"/>
    <mergeCell ref="P33:X33"/>
    <mergeCell ref="Q34:X35"/>
    <mergeCell ref="O35:P35"/>
    <mergeCell ref="D38:F38"/>
    <mergeCell ref="D39:F39"/>
    <mergeCell ref="D40:F40"/>
    <mergeCell ref="O39:X39"/>
    <mergeCell ref="D35:F35"/>
    <mergeCell ref="D36:F36"/>
    <mergeCell ref="D37:F37"/>
    <mergeCell ref="P36:X36"/>
    <mergeCell ref="O40:X42"/>
    <mergeCell ref="I41:L41"/>
    <mergeCell ref="P37:X38"/>
  </mergeCells>
  <phoneticPr fontId="12" type="noConversion"/>
  <dataValidations count="1">
    <dataValidation type="list" allowBlank="1" showInputMessage="1" showErrorMessage="1" sqref="B16:B30" xr:uid="{F15AC928-CC7A-4E74-B9C1-4B01E9C723CE}">
      <formula1>$B$8:$B$12</formula1>
    </dataValidation>
  </dataValidations>
  <hyperlinks>
    <hyperlink ref="D7" r:id="rId1" display="International Rates (State Dept)" xr:uid="{21DD02F2-915F-4D90-9C34-CF297AEA1277}"/>
    <hyperlink ref="C7" r:id="rId2" display="Domestic Rates (GSA)" xr:uid="{EAD12657-15CC-462B-8F73-3AA76AC31235}"/>
    <hyperlink ref="O8" r:id="rId3" display="accounts_payable@csub.edu *" xr:uid="{F355B758-BAB7-4151-A295-382A0F8AAFD7}"/>
  </hyperlinks>
  <printOptions horizontalCentered="1"/>
  <pageMargins left="0" right="0" top="0" bottom="0" header="0.05" footer="0.05"/>
  <pageSetup scale="57" orientation="landscape" r:id="rId4"/>
  <headerFooter>
    <oddFooter xml:space="preserve">&amp;R&amp;9 5/30/2024 version
</oddFooter>
  </headerFooter>
  <drawing r:id="rId5"/>
  <tableParts count="2">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0ACE33F9-43E9-4BFC-9DCA-CDC786D70A66}">
          <x14:formula1>
            <xm:f>Data!$P$4:$P$9</xm:f>
          </x14:formula1>
          <xm:sqref>C8:C12</xm:sqref>
        </x14:dataValidation>
        <x14:dataValidation type="list" allowBlank="1" showInputMessage="1" showErrorMessage="1" xr:uid="{E0108D65-8053-483B-9BF2-E01394D20001}">
          <x14:formula1>
            <xm:f>Data!$AA$4:$AA$6</xm:f>
          </x14:formula1>
          <xm:sqref>C16:C30</xm:sqref>
        </x14:dataValidation>
        <x14:dataValidation type="list" allowBlank="1" showInputMessage="1" showErrorMessage="1" xr:uid="{E1AC477D-20B2-4D8E-B050-A73DD931046F}">
          <x14:formula1>
            <xm:f>Data!$P$13:$P$18</xm:f>
          </x14:formula1>
          <xm:sqref>H4</xm:sqref>
        </x14:dataValidation>
        <x14:dataValidation type="list" allowBlank="1" showInputMessage="1" showErrorMessage="1" xr:uid="{6B3CF0A8-3164-4D21-BDD0-D14B26DFD137}">
          <x14:formula1>
            <xm:f>Data!$P$21:$P$24</xm:f>
          </x14:formula1>
          <xm:sqref>B35:B40</xm:sqref>
        </x14:dataValidation>
        <x14:dataValidation type="list" allowBlank="1" showInputMessage="1" showErrorMessage="1" xr:uid="{3440FAF6-ACF9-4BC0-9B2E-EAF66C3F5046}">
          <x14:formula1>
            <xm:f>Data!$P$29:$P$31</xm:f>
          </x14:formula1>
          <xm:sqref>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pageSetUpPr fitToPage="1"/>
  </sheetPr>
  <dimension ref="A2:G39"/>
  <sheetViews>
    <sheetView showGridLines="0" workbookViewId="0">
      <selection activeCell="B5" sqref="B5"/>
    </sheetView>
  </sheetViews>
  <sheetFormatPr defaultRowHeight="15" x14ac:dyDescent="0.25"/>
  <cols>
    <col min="1" max="1" width="4" customWidth="1"/>
    <col min="2" max="2" width="127.42578125" customWidth="1"/>
  </cols>
  <sheetData>
    <row r="2" spans="1:2" ht="27" customHeight="1" x14ac:dyDescent="0.25"/>
    <row r="3" spans="1:2" ht="18.75" x14ac:dyDescent="0.3">
      <c r="B3" s="2" t="s">
        <v>51</v>
      </c>
    </row>
    <row r="4" spans="1:2" ht="30" x14ac:dyDescent="0.25">
      <c r="A4" s="57">
        <v>1</v>
      </c>
      <c r="B4" s="125" t="s">
        <v>155</v>
      </c>
    </row>
    <row r="5" spans="1:2" x14ac:dyDescent="0.25">
      <c r="A5" s="57">
        <f>A4+1</f>
        <v>2</v>
      </c>
      <c r="B5" s="125" t="s">
        <v>44</v>
      </c>
    </row>
    <row r="6" spans="1:2" x14ac:dyDescent="0.25">
      <c r="A6" s="57">
        <f t="shared" ref="A6:A30" si="0">A5+1</f>
        <v>3</v>
      </c>
      <c r="B6" s="125" t="s">
        <v>119</v>
      </c>
    </row>
    <row r="7" spans="1:2" x14ac:dyDescent="0.25">
      <c r="A7" s="57">
        <f t="shared" si="0"/>
        <v>4</v>
      </c>
      <c r="B7" s="125" t="s">
        <v>45</v>
      </c>
    </row>
    <row r="8" spans="1:2" ht="30" x14ac:dyDescent="0.25">
      <c r="A8" s="57">
        <f t="shared" si="0"/>
        <v>5</v>
      </c>
      <c r="B8" s="126" t="s">
        <v>120</v>
      </c>
    </row>
    <row r="9" spans="1:2" ht="30" x14ac:dyDescent="0.25">
      <c r="A9" s="57">
        <f t="shared" si="0"/>
        <v>6</v>
      </c>
      <c r="B9" s="127" t="s">
        <v>122</v>
      </c>
    </row>
    <row r="10" spans="1:2" ht="30" x14ac:dyDescent="0.25">
      <c r="A10" s="57">
        <f t="shared" si="0"/>
        <v>7</v>
      </c>
      <c r="B10" s="128" t="s">
        <v>121</v>
      </c>
    </row>
    <row r="11" spans="1:2" ht="30" x14ac:dyDescent="0.25">
      <c r="A11" s="57">
        <f t="shared" si="0"/>
        <v>8</v>
      </c>
      <c r="B11" s="129" t="s">
        <v>123</v>
      </c>
    </row>
    <row r="12" spans="1:2" ht="30" x14ac:dyDescent="0.25">
      <c r="A12" s="57">
        <f t="shared" si="0"/>
        <v>9</v>
      </c>
      <c r="B12" s="129" t="s">
        <v>46</v>
      </c>
    </row>
    <row r="13" spans="1:2" x14ac:dyDescent="0.25">
      <c r="A13" s="57">
        <f t="shared" si="0"/>
        <v>10</v>
      </c>
      <c r="B13" s="129" t="s">
        <v>124</v>
      </c>
    </row>
    <row r="14" spans="1:2" x14ac:dyDescent="0.25">
      <c r="A14" s="57">
        <f t="shared" si="0"/>
        <v>11</v>
      </c>
      <c r="B14" s="130" t="s">
        <v>47</v>
      </c>
    </row>
    <row r="15" spans="1:2" ht="30" x14ac:dyDescent="0.25">
      <c r="A15" s="57">
        <f t="shared" si="0"/>
        <v>12</v>
      </c>
      <c r="B15" s="129" t="s">
        <v>125</v>
      </c>
    </row>
    <row r="16" spans="1:2" x14ac:dyDescent="0.25">
      <c r="A16" s="57">
        <f t="shared" si="0"/>
        <v>13</v>
      </c>
      <c r="B16" s="129" t="s">
        <v>48</v>
      </c>
    </row>
    <row r="17" spans="1:7" x14ac:dyDescent="0.25">
      <c r="A17" s="57">
        <f t="shared" si="0"/>
        <v>14</v>
      </c>
      <c r="B17" s="129" t="s">
        <v>126</v>
      </c>
    </row>
    <row r="18" spans="1:7" x14ac:dyDescent="0.25">
      <c r="A18" s="57">
        <f t="shared" si="0"/>
        <v>15</v>
      </c>
      <c r="B18" s="129" t="s">
        <v>127</v>
      </c>
    </row>
    <row r="19" spans="1:7" x14ac:dyDescent="0.25">
      <c r="A19" s="57">
        <f t="shared" si="0"/>
        <v>16</v>
      </c>
      <c r="B19" s="129" t="s">
        <v>128</v>
      </c>
      <c r="G19" s="124" t="s">
        <v>63</v>
      </c>
    </row>
    <row r="20" spans="1:7" x14ac:dyDescent="0.25">
      <c r="A20" s="57">
        <f t="shared" si="0"/>
        <v>17</v>
      </c>
      <c r="B20" s="129" t="s">
        <v>129</v>
      </c>
    </row>
    <row r="21" spans="1:7" x14ac:dyDescent="0.25">
      <c r="A21" s="57">
        <f t="shared" si="0"/>
        <v>18</v>
      </c>
      <c r="B21" s="129" t="s">
        <v>151</v>
      </c>
    </row>
    <row r="22" spans="1:7" ht="30" x14ac:dyDescent="0.25">
      <c r="A22" s="57">
        <f t="shared" si="0"/>
        <v>19</v>
      </c>
      <c r="B22" s="129" t="s">
        <v>130</v>
      </c>
    </row>
    <row r="23" spans="1:7" x14ac:dyDescent="0.25">
      <c r="A23" s="57">
        <f t="shared" si="0"/>
        <v>20</v>
      </c>
      <c r="B23" s="129" t="s">
        <v>131</v>
      </c>
    </row>
    <row r="24" spans="1:7" x14ac:dyDescent="0.25">
      <c r="A24" s="57">
        <f t="shared" si="0"/>
        <v>21</v>
      </c>
      <c r="B24" s="129" t="s">
        <v>132</v>
      </c>
    </row>
    <row r="25" spans="1:7" ht="15.75" customHeight="1" x14ac:dyDescent="0.25">
      <c r="A25" s="57">
        <f t="shared" si="0"/>
        <v>22</v>
      </c>
      <c r="B25" s="129" t="s">
        <v>133</v>
      </c>
    </row>
    <row r="26" spans="1:7" ht="30" x14ac:dyDescent="0.25">
      <c r="A26" s="57">
        <f t="shared" si="0"/>
        <v>23</v>
      </c>
      <c r="B26" s="129" t="s">
        <v>134</v>
      </c>
    </row>
    <row r="27" spans="1:7" x14ac:dyDescent="0.25">
      <c r="A27" s="57">
        <f t="shared" si="0"/>
        <v>24</v>
      </c>
      <c r="B27" s="129" t="s">
        <v>152</v>
      </c>
    </row>
    <row r="28" spans="1:7" ht="30" x14ac:dyDescent="0.25">
      <c r="A28" s="57">
        <f t="shared" si="0"/>
        <v>25</v>
      </c>
      <c r="B28" s="129" t="s">
        <v>135</v>
      </c>
    </row>
    <row r="29" spans="1:7" ht="30" x14ac:dyDescent="0.25">
      <c r="A29" s="57">
        <f t="shared" si="0"/>
        <v>26</v>
      </c>
      <c r="B29" s="129" t="s">
        <v>49</v>
      </c>
    </row>
    <row r="30" spans="1:7" x14ac:dyDescent="0.25">
      <c r="A30" s="223">
        <f t="shared" si="0"/>
        <v>27</v>
      </c>
      <c r="B30" s="131" t="s">
        <v>136</v>
      </c>
    </row>
    <row r="31" spans="1:7" x14ac:dyDescent="0.25">
      <c r="A31" s="224"/>
      <c r="B31" s="132" t="s">
        <v>137</v>
      </c>
    </row>
    <row r="32" spans="1:7" ht="30" x14ac:dyDescent="0.25">
      <c r="A32" s="224"/>
      <c r="B32" s="132" t="s">
        <v>138</v>
      </c>
    </row>
    <row r="33" spans="1:2" x14ac:dyDescent="0.25">
      <c r="A33" s="224"/>
      <c r="B33" s="132" t="s">
        <v>139</v>
      </c>
    </row>
    <row r="34" spans="1:2" x14ac:dyDescent="0.25">
      <c r="A34" s="224"/>
      <c r="B34" s="132" t="s">
        <v>140</v>
      </c>
    </row>
    <row r="35" spans="1:2" x14ac:dyDescent="0.25">
      <c r="A35" s="224"/>
      <c r="B35" s="132" t="s">
        <v>141</v>
      </c>
    </row>
    <row r="36" spans="1:2" x14ac:dyDescent="0.25">
      <c r="A36" s="224"/>
      <c r="B36" s="132" t="s">
        <v>142</v>
      </c>
    </row>
    <row r="37" spans="1:2" x14ac:dyDescent="0.25">
      <c r="A37" s="225"/>
      <c r="B37" s="133" t="s">
        <v>143</v>
      </c>
    </row>
    <row r="39" spans="1:2" ht="30" x14ac:dyDescent="0.25">
      <c r="B39" s="48" t="s">
        <v>144</v>
      </c>
    </row>
  </sheetData>
  <sheetProtection algorithmName="SHA-512" hashValue="V8iUw8SwkePTqAv7hNWO7gqCgcJFq42KgaLF+4//ETU+SDGsmaNKDIcyLahryPMog9AdMLSxeLwPQrpfdPKvjg==" saltValue="PvNPqt8PVgjtBFA2x2szYA==" spinCount="100000" sheet="1" objects="1" scenarios="1"/>
  <mergeCells count="1">
    <mergeCell ref="A30:A37"/>
  </mergeCells>
  <hyperlinks>
    <hyperlink ref="B39" r:id="rId1" display="For conversion rates, refer to OANDA Currency. Converter." xr:uid="{48CC3DB0-73F1-46A6-A897-106603D22C5B}"/>
    <hyperlink ref="B8" r:id="rId2" display="Search the GSA site for the domestic Meals &amp; Incidental Expenses (M&amp;IE) rate. Select the rate from the drop down menu. For non domestic locations, select &quot;international&quot;." xr:uid="{CD5D882E-A431-4365-970A-E80674AB183F}"/>
    <hyperlink ref="B9" r:id="rId3" display="For Alaska, Hawaii &amp; US Territories, select &quot;International&quot; and reference OCONUS for the rate to enter in column 3 of the location table." xr:uid="{E69C8169-DE80-40FB-BDDA-C33782A72979}"/>
    <hyperlink ref="B10" r:id="rId4" display="5  Search the Dept of State site for the international M&amp;IE per diem rates. Enter the resulting value in column 3 of the Location table." xr:uid="{C4AAF286-4DFD-45EC-A13D-966A3772FA79}"/>
  </hyperlinks>
  <printOptions horizontalCentered="1"/>
  <pageMargins left="0.15" right="0.15" top="0.2" bottom="0.2" header="0" footer="0"/>
  <pageSetup scale="7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5" x14ac:dyDescent="0.25"/>
  <cols>
    <col min="1" max="1" width="9.140625" customWidth="1"/>
    <col min="2" max="2" width="49.85546875" customWidth="1"/>
    <col min="3" max="3" width="10.42578125" bestFit="1" customWidth="1"/>
  </cols>
  <sheetData>
    <row r="1" spans="1:3" x14ac:dyDescent="0.25">
      <c r="A1" s="61" t="s">
        <v>52</v>
      </c>
      <c r="B1" s="62" t="s">
        <v>55</v>
      </c>
      <c r="C1" s="56" t="s">
        <v>56</v>
      </c>
    </row>
    <row r="2" spans="1:3" x14ac:dyDescent="0.25">
      <c r="A2" s="58">
        <v>1</v>
      </c>
      <c r="B2" s="57" t="s">
        <v>53</v>
      </c>
      <c r="C2" s="60">
        <v>45236</v>
      </c>
    </row>
    <row r="3" spans="1:3" x14ac:dyDescent="0.25">
      <c r="A3" s="58">
        <v>2</v>
      </c>
      <c r="B3" s="57" t="s">
        <v>54</v>
      </c>
      <c r="C3" s="60">
        <v>45243</v>
      </c>
    </row>
    <row r="4" spans="1:3" x14ac:dyDescent="0.25">
      <c r="A4" s="58">
        <v>3</v>
      </c>
      <c r="B4" s="57" t="s">
        <v>57</v>
      </c>
      <c r="C4" s="60">
        <v>45271</v>
      </c>
    </row>
    <row r="5" spans="1:3" x14ac:dyDescent="0.25">
      <c r="A5" s="58">
        <v>4</v>
      </c>
      <c r="B5" s="57" t="s">
        <v>58</v>
      </c>
      <c r="C5" s="60">
        <v>45280</v>
      </c>
    </row>
    <row r="6" spans="1:3" x14ac:dyDescent="0.25">
      <c r="A6" s="58"/>
      <c r="B6" s="57"/>
      <c r="C6" s="59"/>
    </row>
    <row r="7" spans="1:3" x14ac:dyDescent="0.25">
      <c r="A7" s="58"/>
      <c r="B7" s="57"/>
      <c r="C7" s="59"/>
    </row>
    <row r="8" spans="1:3" x14ac:dyDescent="0.25">
      <c r="A8" s="58"/>
      <c r="B8" s="57"/>
      <c r="C8" s="59"/>
    </row>
    <row r="9" spans="1:3" x14ac:dyDescent="0.25">
      <c r="A9" s="58"/>
      <c r="B9" s="57"/>
      <c r="C9" s="59"/>
    </row>
    <row r="10" spans="1:3" x14ac:dyDescent="0.25">
      <c r="A10" s="58"/>
      <c r="B10" s="57"/>
      <c r="C10" s="59"/>
    </row>
    <row r="11" spans="1:3" x14ac:dyDescent="0.25">
      <c r="A11" s="58"/>
      <c r="B11" s="57"/>
      <c r="C11" s="59"/>
    </row>
    <row r="12" spans="1:3" x14ac:dyDescent="0.25">
      <c r="A12" s="58"/>
      <c r="B12" s="57"/>
      <c r="C12" s="59"/>
    </row>
    <row r="13" spans="1:3" x14ac:dyDescent="0.25">
      <c r="A13" s="58"/>
      <c r="B13" s="57"/>
      <c r="C13" s="59"/>
    </row>
    <row r="14" spans="1:3" x14ac:dyDescent="0.25">
      <c r="A14" s="55"/>
      <c r="B14" s="63"/>
      <c r="C14" s="54"/>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3" sqref="AA3:AA5"/>
    </sheetView>
  </sheetViews>
  <sheetFormatPr defaultRowHeight="15" x14ac:dyDescent="0.25"/>
  <cols>
    <col min="1" max="1" width="11.7109375" hidden="1" customWidth="1"/>
    <col min="2" max="3" width="0" hidden="1" customWidth="1"/>
    <col min="4" max="4" width="13.5703125" style="25"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6" t="s">
        <v>23</v>
      </c>
      <c r="P1" s="1" t="s">
        <v>24</v>
      </c>
      <c r="X1" t="s">
        <v>27</v>
      </c>
    </row>
    <row r="3" spans="1:27" x14ac:dyDescent="0.25">
      <c r="A3" s="3" t="s">
        <v>14</v>
      </c>
      <c r="D3" s="23"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25">
      <c r="A4" s="3">
        <v>59</v>
      </c>
      <c r="D4" s="24"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0.67</v>
      </c>
    </row>
    <row r="7" spans="1:27" x14ac:dyDescent="0.2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c r="P12" t="s">
        <v>64</v>
      </c>
    </row>
    <row r="13" spans="1:27" x14ac:dyDescent="0.25">
      <c r="D13" s="13">
        <v>9</v>
      </c>
      <c r="E13" s="14">
        <v>1</v>
      </c>
      <c r="F13" s="14">
        <v>2</v>
      </c>
      <c r="G13" s="14">
        <v>4</v>
      </c>
      <c r="H13" s="15">
        <v>2</v>
      </c>
      <c r="J13" s="5">
        <v>9</v>
      </c>
      <c r="K13" s="8">
        <f t="shared" si="0"/>
        <v>1</v>
      </c>
      <c r="L13" s="6">
        <f t="shared" si="1"/>
        <v>2</v>
      </c>
      <c r="M13" s="6">
        <f t="shared" si="2"/>
        <v>4</v>
      </c>
      <c r="N13" s="6">
        <f t="shared" si="3"/>
        <v>2</v>
      </c>
      <c r="P13" t="s">
        <v>65</v>
      </c>
    </row>
    <row r="14" spans="1:27" x14ac:dyDescent="0.25">
      <c r="D14" s="13">
        <v>10</v>
      </c>
      <c r="E14" s="14">
        <v>2</v>
      </c>
      <c r="F14" s="14">
        <v>2</v>
      </c>
      <c r="G14" s="14">
        <v>4</v>
      </c>
      <c r="H14" s="15">
        <v>2</v>
      </c>
      <c r="J14" s="5">
        <v>10</v>
      </c>
      <c r="K14" s="8">
        <f t="shared" si="0"/>
        <v>2</v>
      </c>
      <c r="L14" s="6">
        <f t="shared" si="1"/>
        <v>3</v>
      </c>
      <c r="M14" s="6">
        <f t="shared" si="2"/>
        <v>4</v>
      </c>
      <c r="N14" s="6">
        <f t="shared" si="3"/>
        <v>2</v>
      </c>
      <c r="P14" t="s">
        <v>66</v>
      </c>
    </row>
    <row r="15" spans="1:27" x14ac:dyDescent="0.25">
      <c r="D15" s="13">
        <v>11</v>
      </c>
      <c r="E15" s="14">
        <v>2</v>
      </c>
      <c r="F15" s="14">
        <v>3</v>
      </c>
      <c r="G15" s="14">
        <v>4</v>
      </c>
      <c r="H15" s="15">
        <v>2</v>
      </c>
      <c r="J15" s="5">
        <v>11</v>
      </c>
      <c r="K15" s="8">
        <f t="shared" si="0"/>
        <v>2</v>
      </c>
      <c r="L15" s="6">
        <f t="shared" si="1"/>
        <v>3</v>
      </c>
      <c r="M15" s="6">
        <f t="shared" si="2"/>
        <v>4</v>
      </c>
      <c r="N15" s="6">
        <f t="shared" si="3"/>
        <v>2</v>
      </c>
      <c r="P15" t="s">
        <v>67</v>
      </c>
    </row>
    <row r="16" spans="1:27" x14ac:dyDescent="0.25">
      <c r="D16" s="13">
        <v>12</v>
      </c>
      <c r="E16" s="14">
        <v>2</v>
      </c>
      <c r="F16" s="14">
        <v>3</v>
      </c>
      <c r="G16" s="14">
        <v>5</v>
      </c>
      <c r="H16" s="15">
        <v>2</v>
      </c>
      <c r="J16" s="5">
        <v>12</v>
      </c>
      <c r="K16" s="8">
        <f t="shared" si="0"/>
        <v>2</v>
      </c>
      <c r="L16" s="6">
        <f t="shared" si="1"/>
        <v>3</v>
      </c>
      <c r="M16" s="6">
        <f t="shared" si="2"/>
        <v>5</v>
      </c>
      <c r="N16" s="6">
        <f t="shared" si="3"/>
        <v>2</v>
      </c>
      <c r="P16" t="s">
        <v>68</v>
      </c>
    </row>
    <row r="17" spans="4:16" x14ac:dyDescent="0.25">
      <c r="D17" s="13">
        <v>13</v>
      </c>
      <c r="E17" s="14">
        <v>2</v>
      </c>
      <c r="F17" s="14">
        <v>3</v>
      </c>
      <c r="G17" s="14">
        <v>5</v>
      </c>
      <c r="H17" s="15">
        <v>3</v>
      </c>
      <c r="J17" s="5">
        <v>13</v>
      </c>
      <c r="K17" s="8">
        <f t="shared" si="0"/>
        <v>2</v>
      </c>
      <c r="L17" s="6">
        <f t="shared" si="1"/>
        <v>3</v>
      </c>
      <c r="M17" s="6">
        <f t="shared" si="2"/>
        <v>5</v>
      </c>
      <c r="N17" s="6">
        <f t="shared" si="3"/>
        <v>3</v>
      </c>
      <c r="P17" t="s">
        <v>69</v>
      </c>
    </row>
    <row r="18" spans="4:16" x14ac:dyDescent="0.25">
      <c r="D18" s="13">
        <v>14</v>
      </c>
      <c r="E18" s="14">
        <v>2</v>
      </c>
      <c r="F18" s="14">
        <v>4</v>
      </c>
      <c r="G18" s="14">
        <v>5</v>
      </c>
      <c r="H18" s="15">
        <v>3</v>
      </c>
      <c r="J18" s="5">
        <v>14</v>
      </c>
      <c r="K18" s="8">
        <f t="shared" si="0"/>
        <v>2</v>
      </c>
      <c r="L18" s="6">
        <f t="shared" si="1"/>
        <v>4</v>
      </c>
      <c r="M18" s="6">
        <f t="shared" si="2"/>
        <v>6</v>
      </c>
      <c r="N18" s="6">
        <f t="shared" si="3"/>
        <v>3</v>
      </c>
    </row>
    <row r="19" spans="4:16" x14ac:dyDescent="0.25">
      <c r="D19" s="13">
        <v>15</v>
      </c>
      <c r="E19" s="14">
        <v>2</v>
      </c>
      <c r="F19" s="14">
        <v>4</v>
      </c>
      <c r="G19" s="14">
        <v>6</v>
      </c>
      <c r="H19" s="15">
        <v>3</v>
      </c>
      <c r="J19" s="5">
        <v>15</v>
      </c>
      <c r="K19" s="8">
        <f t="shared" si="0"/>
        <v>2</v>
      </c>
      <c r="L19" s="6">
        <f t="shared" si="1"/>
        <v>4</v>
      </c>
      <c r="M19" s="6">
        <f t="shared" si="2"/>
        <v>6</v>
      </c>
      <c r="N19" s="6">
        <f t="shared" si="3"/>
        <v>3</v>
      </c>
    </row>
    <row r="20" spans="4:16" x14ac:dyDescent="0.25">
      <c r="D20" s="13">
        <v>16</v>
      </c>
      <c r="E20" s="14">
        <v>2</v>
      </c>
      <c r="F20" s="14">
        <v>4</v>
      </c>
      <c r="G20" s="14">
        <v>7</v>
      </c>
      <c r="H20" s="15">
        <v>3</v>
      </c>
      <c r="J20" s="5">
        <v>16</v>
      </c>
      <c r="K20" s="8">
        <f t="shared" si="0"/>
        <v>2</v>
      </c>
      <c r="L20" s="6">
        <f t="shared" si="1"/>
        <v>4</v>
      </c>
      <c r="M20" s="6">
        <f t="shared" si="2"/>
        <v>6</v>
      </c>
      <c r="N20" s="6">
        <f t="shared" si="3"/>
        <v>3</v>
      </c>
      <c r="P20" t="s">
        <v>109</v>
      </c>
    </row>
    <row r="21" spans="4:16" x14ac:dyDescent="0.25">
      <c r="D21" s="13">
        <v>17</v>
      </c>
      <c r="E21" s="14">
        <v>3</v>
      </c>
      <c r="F21" s="14">
        <v>4</v>
      </c>
      <c r="G21" s="14">
        <v>7</v>
      </c>
      <c r="H21" s="15">
        <v>3</v>
      </c>
      <c r="J21" s="5">
        <v>17</v>
      </c>
      <c r="K21" s="8">
        <f t="shared" si="0"/>
        <v>3</v>
      </c>
      <c r="L21" s="6">
        <f t="shared" si="1"/>
        <v>4</v>
      </c>
      <c r="M21" s="6">
        <f t="shared" si="2"/>
        <v>7</v>
      </c>
      <c r="N21" s="6">
        <f t="shared" si="3"/>
        <v>3</v>
      </c>
      <c r="P21" t="s">
        <v>110</v>
      </c>
    </row>
    <row r="22" spans="4:16" x14ac:dyDescent="0.25">
      <c r="D22" s="13">
        <v>18</v>
      </c>
      <c r="E22" s="14">
        <v>3</v>
      </c>
      <c r="F22" s="14">
        <v>5</v>
      </c>
      <c r="G22" s="14">
        <v>7</v>
      </c>
      <c r="H22" s="15">
        <v>3</v>
      </c>
      <c r="J22" s="5">
        <v>18</v>
      </c>
      <c r="K22" s="8">
        <f t="shared" si="0"/>
        <v>3</v>
      </c>
      <c r="L22" s="6">
        <f t="shared" si="1"/>
        <v>5</v>
      </c>
      <c r="M22" s="6">
        <f t="shared" si="2"/>
        <v>7</v>
      </c>
      <c r="N22" s="6">
        <f t="shared" si="3"/>
        <v>4</v>
      </c>
      <c r="P22" t="s">
        <v>111</v>
      </c>
    </row>
    <row r="23" spans="4:16" x14ac:dyDescent="0.25">
      <c r="D23" s="13">
        <v>19</v>
      </c>
      <c r="E23" s="14">
        <v>3</v>
      </c>
      <c r="F23" s="14">
        <v>5</v>
      </c>
      <c r="G23" s="14">
        <v>8</v>
      </c>
      <c r="H23" s="15">
        <v>3</v>
      </c>
      <c r="J23" s="5">
        <v>19</v>
      </c>
      <c r="K23" s="8">
        <f t="shared" si="0"/>
        <v>3</v>
      </c>
      <c r="L23" s="6">
        <f t="shared" si="1"/>
        <v>5</v>
      </c>
      <c r="M23" s="6">
        <f t="shared" si="2"/>
        <v>8</v>
      </c>
      <c r="N23" s="6">
        <f t="shared" si="3"/>
        <v>4</v>
      </c>
      <c r="P23" t="s">
        <v>112</v>
      </c>
    </row>
    <row r="24" spans="4:16" x14ac:dyDescent="0.25">
      <c r="D24" s="13">
        <v>20</v>
      </c>
      <c r="E24" s="14">
        <v>3</v>
      </c>
      <c r="F24" s="14">
        <v>5</v>
      </c>
      <c r="G24" s="14">
        <v>8</v>
      </c>
      <c r="H24" s="15">
        <v>4</v>
      </c>
      <c r="J24" s="5">
        <v>20</v>
      </c>
      <c r="K24" s="8">
        <f t="shared" si="0"/>
        <v>3</v>
      </c>
      <c r="L24" s="6">
        <f t="shared" si="1"/>
        <v>5</v>
      </c>
      <c r="M24" s="6">
        <f t="shared" si="2"/>
        <v>8</v>
      </c>
      <c r="N24" s="6">
        <f t="shared" si="3"/>
        <v>4</v>
      </c>
      <c r="P24" t="s">
        <v>113</v>
      </c>
    </row>
    <row r="25" spans="4:16" x14ac:dyDescent="0.25">
      <c r="D25" s="13">
        <v>21</v>
      </c>
      <c r="E25" s="14">
        <v>3</v>
      </c>
      <c r="F25" s="14">
        <v>5</v>
      </c>
      <c r="G25" s="14">
        <v>9</v>
      </c>
      <c r="H25" s="15">
        <v>4</v>
      </c>
      <c r="J25" s="5">
        <v>21</v>
      </c>
      <c r="K25" s="8">
        <f t="shared" si="0"/>
        <v>3</v>
      </c>
      <c r="L25" s="6">
        <f t="shared" si="1"/>
        <v>5</v>
      </c>
      <c r="M25" s="6">
        <f t="shared" si="2"/>
        <v>8</v>
      </c>
      <c r="N25" s="6">
        <f t="shared" si="3"/>
        <v>4</v>
      </c>
    </row>
    <row r="26" spans="4:16" x14ac:dyDescent="0.25">
      <c r="D26" s="13">
        <v>22</v>
      </c>
      <c r="E26" s="14">
        <v>3</v>
      </c>
      <c r="F26" s="14">
        <v>6</v>
      </c>
      <c r="G26" s="14">
        <v>9</v>
      </c>
      <c r="H26" s="15">
        <v>4</v>
      </c>
      <c r="J26" s="5">
        <v>22</v>
      </c>
      <c r="K26" s="8">
        <f t="shared" si="0"/>
        <v>3</v>
      </c>
      <c r="L26" s="6">
        <f t="shared" si="1"/>
        <v>6</v>
      </c>
      <c r="M26" s="6">
        <f t="shared" si="2"/>
        <v>9</v>
      </c>
      <c r="N26" s="6">
        <f t="shared" si="3"/>
        <v>4</v>
      </c>
    </row>
    <row r="27" spans="4:16" x14ac:dyDescent="0.25">
      <c r="D27" s="13">
        <v>23</v>
      </c>
      <c r="E27" s="14">
        <v>3</v>
      </c>
      <c r="F27" s="14">
        <v>6</v>
      </c>
      <c r="G27" s="14">
        <v>9</v>
      </c>
      <c r="H27" s="15">
        <v>5</v>
      </c>
      <c r="J27" s="5">
        <v>23</v>
      </c>
      <c r="K27" s="8">
        <f t="shared" si="0"/>
        <v>3</v>
      </c>
      <c r="L27" s="6">
        <f t="shared" si="1"/>
        <v>6</v>
      </c>
      <c r="M27" s="6">
        <f t="shared" si="2"/>
        <v>9</v>
      </c>
      <c r="N27" s="6">
        <f t="shared" si="3"/>
        <v>5</v>
      </c>
      <c r="P27" s="1" t="s">
        <v>115</v>
      </c>
    </row>
    <row r="28" spans="4:16" x14ac:dyDescent="0.25">
      <c r="D28" s="13">
        <v>24</v>
      </c>
      <c r="E28" s="14">
        <v>4</v>
      </c>
      <c r="F28" s="14">
        <v>6</v>
      </c>
      <c r="G28" s="14">
        <v>9</v>
      </c>
      <c r="H28" s="15">
        <v>5</v>
      </c>
      <c r="J28" s="5">
        <v>24</v>
      </c>
      <c r="K28" s="8">
        <f t="shared" si="0"/>
        <v>4</v>
      </c>
      <c r="L28" s="6">
        <f t="shared" si="1"/>
        <v>6</v>
      </c>
      <c r="M28" s="6">
        <f t="shared" si="2"/>
        <v>10</v>
      </c>
      <c r="N28" s="6">
        <f t="shared" si="3"/>
        <v>5</v>
      </c>
    </row>
    <row r="29" spans="4:16" x14ac:dyDescent="0.25">
      <c r="D29" s="13">
        <v>25</v>
      </c>
      <c r="E29" s="14">
        <v>4</v>
      </c>
      <c r="F29" s="14">
        <v>6</v>
      </c>
      <c r="G29" s="14">
        <v>10</v>
      </c>
      <c r="H29" s="15">
        <v>5</v>
      </c>
      <c r="J29" s="5">
        <v>25</v>
      </c>
      <c r="K29" s="8">
        <f t="shared" si="0"/>
        <v>4</v>
      </c>
      <c r="L29" s="6">
        <f t="shared" si="1"/>
        <v>6</v>
      </c>
      <c r="M29" s="6">
        <f t="shared" si="2"/>
        <v>10</v>
      </c>
      <c r="N29" s="6">
        <f t="shared" si="3"/>
        <v>5</v>
      </c>
      <c r="P29" s="122" t="s">
        <v>93</v>
      </c>
    </row>
    <row r="30" spans="4:16" x14ac:dyDescent="0.25">
      <c r="D30" s="13">
        <v>26</v>
      </c>
      <c r="E30" s="14">
        <v>4</v>
      </c>
      <c r="F30" s="14">
        <v>7</v>
      </c>
      <c r="G30" s="14">
        <v>11</v>
      </c>
      <c r="H30" s="15">
        <v>5</v>
      </c>
      <c r="J30" s="5">
        <v>26</v>
      </c>
      <c r="K30" s="8">
        <f t="shared" si="0"/>
        <v>4</v>
      </c>
      <c r="L30" s="6">
        <f t="shared" si="1"/>
        <v>7</v>
      </c>
      <c r="M30" s="6">
        <f t="shared" si="2"/>
        <v>10</v>
      </c>
      <c r="N30" s="6">
        <f t="shared" si="3"/>
        <v>5</v>
      </c>
      <c r="P30" t="s">
        <v>116</v>
      </c>
    </row>
    <row r="31" spans="4:16" x14ac:dyDescent="0.25">
      <c r="D31" s="13">
        <v>27</v>
      </c>
      <c r="E31" s="14">
        <v>4</v>
      </c>
      <c r="F31" s="14">
        <v>7</v>
      </c>
      <c r="G31" s="14">
        <v>11</v>
      </c>
      <c r="H31" s="15">
        <v>5</v>
      </c>
      <c r="J31" s="5">
        <v>27</v>
      </c>
      <c r="K31" s="8">
        <f t="shared" si="0"/>
        <v>4</v>
      </c>
      <c r="L31" s="6">
        <f t="shared" si="1"/>
        <v>7</v>
      </c>
      <c r="M31" s="6">
        <f t="shared" si="2"/>
        <v>11</v>
      </c>
      <c r="N31" s="6">
        <f t="shared" si="3"/>
        <v>5</v>
      </c>
      <c r="P31" t="s">
        <v>117</v>
      </c>
    </row>
    <row r="32" spans="4:16"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 Claim Worksheet</vt:lpstr>
      <vt:lpstr>Instructions</vt:lpstr>
      <vt:lpstr>Versions</vt:lpstr>
      <vt:lpstr>Data</vt:lpstr>
      <vt:lpstr>Instructions!Print_Area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Becky Lappin</cp:lastModifiedBy>
  <cp:lastPrinted>2024-05-30T13:29:59Z</cp:lastPrinted>
  <dcterms:created xsi:type="dcterms:W3CDTF">2023-10-16T18:04:08Z</dcterms:created>
  <dcterms:modified xsi:type="dcterms:W3CDTF">2024-05-30T19:05:22Z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